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50" activeTab="0"/>
  </bookViews>
  <sheets>
    <sheet name="Celkove" sheetId="1" r:id="rId1"/>
    <sheet name="Vysledky (1)" sheetId="2" r:id="rId2"/>
    <sheet name="Vysledky (2)" sheetId="3" r:id="rId3"/>
    <sheet name="Vysledky (3)" sheetId="4" r:id="rId4"/>
    <sheet name="Vysledky (4)" sheetId="5" r:id="rId5"/>
    <sheet name="Vysledky (5)" sheetId="6" r:id="rId6"/>
    <sheet name="Vysledky (6)" sheetId="7" r:id="rId7"/>
    <sheet name="Vysledky (7)" sheetId="8" r:id="rId8"/>
    <sheet name="Vysledky (8)" sheetId="9" r:id="rId9"/>
    <sheet name="Vysledky (9)" sheetId="10" r:id="rId10"/>
    <sheet name="Vysledky (10)" sheetId="11" r:id="rId11"/>
  </sheets>
  <definedNames>
    <definedName name="_xlfn.IFERROR" hidden="1">#NAME?</definedName>
    <definedName name="Excel_BuiltIn__FilterDatabase" localSheetId="0">'Celkove'!$B$5:$M$36</definedName>
  </definedNames>
  <calcPr fullCalcOnLoad="1"/>
</workbook>
</file>

<file path=xl/sharedStrings.xml><?xml version="1.0" encoding="utf-8"?>
<sst xmlns="http://schemas.openxmlformats.org/spreadsheetml/2006/main" count="515" uniqueCount="84">
  <si>
    <t>Počet hráčů:</t>
  </si>
  <si>
    <t>min1</t>
  </si>
  <si>
    <t>min2</t>
  </si>
  <si>
    <t>min3</t>
  </si>
  <si>
    <t>min4</t>
  </si>
  <si>
    <t>Jméno hráče</t>
  </si>
  <si>
    <t>Bod.</t>
  </si>
  <si>
    <t>Celkem</t>
  </si>
  <si>
    <t>Kadlec Lukáš</t>
  </si>
  <si>
    <t>Kadlec Miroslav</t>
  </si>
  <si>
    <t>Králik Dušan</t>
  </si>
  <si>
    <t>Barnet Milan</t>
  </si>
  <si>
    <t>Kučera Martin</t>
  </si>
  <si>
    <t>Martínek Vít</t>
  </si>
  <si>
    <t>Mrkvička Tomáš</t>
  </si>
  <si>
    <t>Fiala Václav</t>
  </si>
  <si>
    <t>Mrkvičková Lenka</t>
  </si>
  <si>
    <t>Rathouský Tomáš</t>
  </si>
  <si>
    <t>Ruml David</t>
  </si>
  <si>
    <t>Spilka František</t>
  </si>
  <si>
    <t>Strachota Jan</t>
  </si>
  <si>
    <t>Žák Jan</t>
  </si>
  <si>
    <t>Pl.</t>
  </si>
  <si>
    <t>Bowler</t>
  </si>
  <si>
    <t>1. KOLO</t>
  </si>
  <si>
    <t>SEMIFINÁLE</t>
  </si>
  <si>
    <t>FINÁLE</t>
  </si>
  <si>
    <t>G1</t>
  </si>
  <si>
    <t>G2</t>
  </si>
  <si>
    <t>G3</t>
  </si>
  <si>
    <t>G4</t>
  </si>
  <si>
    <t>G5</t>
  </si>
  <si>
    <t>G6</t>
  </si>
  <si>
    <t>G7</t>
  </si>
  <si>
    <t>G8</t>
  </si>
  <si>
    <t>Max.</t>
  </si>
  <si>
    <t>Součet</t>
  </si>
  <si>
    <t>Total</t>
  </si>
  <si>
    <t>avrg.</t>
  </si>
  <si>
    <t>Firo</t>
  </si>
  <si>
    <t>Tour</t>
  </si>
  <si>
    <t>st.</t>
  </si>
  <si>
    <t>A</t>
  </si>
  <si>
    <t>Čermák František</t>
  </si>
  <si>
    <t>Bejšovec Jaroslav</t>
  </si>
  <si>
    <t>Kunt Luboš</t>
  </si>
  <si>
    <t>Janata Michal</t>
  </si>
  <si>
    <t>Bejšovcová Lenka</t>
  </si>
  <si>
    <t>Slováček Pavel</t>
  </si>
  <si>
    <t>Kolman Lukáš</t>
  </si>
  <si>
    <t>Výsledky</t>
  </si>
  <si>
    <t>Postup?</t>
  </si>
  <si>
    <t/>
  </si>
  <si>
    <t>Počet turnajů</t>
  </si>
  <si>
    <t>Kontrola seznamu</t>
  </si>
  <si>
    <t>Polívka Dalibor</t>
  </si>
  <si>
    <t>Sádlík Vojtěch</t>
  </si>
  <si>
    <t>Frýbortová Marie</t>
  </si>
  <si>
    <t>Frýbort Otakar</t>
  </si>
  <si>
    <t>Spilková Helena</t>
  </si>
  <si>
    <t>Kumšta David</t>
  </si>
  <si>
    <t>Eliáš Petr</t>
  </si>
  <si>
    <t>Kadlecová Jaroslava</t>
  </si>
  <si>
    <t>Brůčková Kateřina</t>
  </si>
  <si>
    <t>Brůček Marek</t>
  </si>
  <si>
    <t>Fulínová Ilona</t>
  </si>
  <si>
    <t>Slípka Jaroslav</t>
  </si>
  <si>
    <t>Kunc Oto</t>
  </si>
  <si>
    <t>3.FERDINAND DEVÍTKOVÁ SÉRIE 2017</t>
  </si>
  <si>
    <t>4.FERDINAND DEVÍTKOVÁ SÉRIE 2017</t>
  </si>
  <si>
    <t>2.FERDINAND DEVÍTKOVÁ SÉRIE 2017</t>
  </si>
  <si>
    <t>1.FERDINAND DEVÍTKOVÁ SÉRIE 2017</t>
  </si>
  <si>
    <t>Vyhodnocení série 2017</t>
  </si>
  <si>
    <t>Zach Petr</t>
  </si>
  <si>
    <t>Butal Jaroslav</t>
  </si>
  <si>
    <t>5.FERDINAND DEVÍTKOVÁ SÉRIE 2017</t>
  </si>
  <si>
    <t>6.FERDINAND DEVÍTKOVÁ SÉRIE 2017</t>
  </si>
  <si>
    <t>7.FERDINAND DEVÍTKOVÁ SÉRIE 2017</t>
  </si>
  <si>
    <t>8.FERDINAND DEVÍTKOVÁ SÉRIE 2017</t>
  </si>
  <si>
    <t>9.FERDINAND DEVÍTKOVÁ SÉRIE 2017</t>
  </si>
  <si>
    <t>10.FERDINAND DEVÍTKOVÁ SÉRIE 2017</t>
  </si>
  <si>
    <t>Nejvyšší nához: Eliáš Petr   300                                               12.3.2017</t>
  </si>
  <si>
    <t>Nejvyšší nához: Sádlík Vojtěch st.   300                               12.2.2017</t>
  </si>
  <si>
    <t>Nejvyšší nához: Spilka František   300                               15.1.2017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</si>
</sst>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\."/>
    <numFmt numFmtId="173" formatCode="0.0"/>
    <numFmt numFmtId="174" formatCode="dd/mm/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name val="Arial CE"/>
      <family val="2"/>
    </font>
    <font>
      <b/>
      <sz val="16"/>
      <color indexed="18"/>
      <name val="Arial"/>
      <family val="2"/>
    </font>
    <font>
      <b/>
      <sz val="18"/>
      <color indexed="18"/>
      <name val="Arial Black"/>
      <family val="2"/>
    </font>
    <font>
      <b/>
      <sz val="10"/>
      <color indexed="18"/>
      <name val="Arial Black"/>
      <family val="2"/>
    </font>
    <font>
      <b/>
      <sz val="10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CE"/>
      <family val="2"/>
    </font>
    <font>
      <b/>
      <sz val="10"/>
      <color indexed="16"/>
      <name val="Tahoma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Verdana"/>
      <family val="2"/>
    </font>
    <font>
      <sz val="8"/>
      <name val="Arial"/>
      <family val="2"/>
    </font>
    <font>
      <b/>
      <sz val="20"/>
      <name val="Times New Roman"/>
      <family val="1"/>
    </font>
    <font>
      <b/>
      <sz val="12"/>
      <color indexed="10"/>
      <name val="Arial"/>
      <family val="2"/>
    </font>
    <font>
      <b/>
      <sz val="12"/>
      <color indexed="63"/>
      <name val="Ubuntu"/>
      <family val="0"/>
    </font>
    <font>
      <b/>
      <sz val="10"/>
      <color indexed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9"/>
      <name val="Arial"/>
      <family val="2"/>
    </font>
    <font>
      <b/>
      <sz val="9"/>
      <color indexed="10"/>
      <name val="Verdana"/>
      <family val="2"/>
    </font>
    <font>
      <b/>
      <sz val="9"/>
      <name val="Verdana"/>
      <family val="2"/>
    </font>
    <font>
      <b/>
      <sz val="14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hair">
        <color indexed="59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hair">
        <color indexed="59"/>
      </bottom>
    </border>
    <border>
      <left style="thick">
        <color indexed="59"/>
      </left>
      <right>
        <color indexed="63"/>
      </right>
      <top style="thick">
        <color indexed="59"/>
      </top>
      <bottom style="thin">
        <color indexed="59"/>
      </bottom>
    </border>
    <border>
      <left style="thick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ck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ck">
        <color indexed="59"/>
      </left>
      <right style="thick">
        <color indexed="59"/>
      </right>
      <top style="thin">
        <color indexed="59"/>
      </top>
      <bottom style="thin">
        <color indexed="59"/>
      </bottom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ck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 style="thick">
        <color indexed="63"/>
      </left>
      <right>
        <color indexed="63"/>
      </right>
      <top style="thin">
        <color indexed="63"/>
      </top>
      <bottom style="medium"/>
    </border>
    <border>
      <left style="thick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/>
      <right style="thin">
        <color indexed="63"/>
      </right>
      <top style="thin"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ck">
        <color indexed="63"/>
      </right>
      <top>
        <color indexed="63"/>
      </top>
      <bottom style="medium"/>
    </border>
    <border>
      <left style="thick">
        <color indexed="63"/>
      </left>
      <right style="thick">
        <color indexed="63"/>
      </right>
      <top>
        <color indexed="63"/>
      </top>
      <bottom style="medium"/>
    </border>
    <border>
      <left>
        <color indexed="63"/>
      </left>
      <right style="thick">
        <color indexed="63"/>
      </right>
      <top style="thin">
        <color indexed="63"/>
      </top>
      <bottom style="medium"/>
    </border>
    <border>
      <left style="thick">
        <color indexed="63"/>
      </left>
      <right style="thick">
        <color indexed="63"/>
      </right>
      <top style="thin">
        <color indexed="63"/>
      </top>
      <bottom style="medium"/>
    </border>
    <border>
      <left style="thick">
        <color indexed="63"/>
      </left>
      <right>
        <color indexed="63"/>
      </right>
      <top style="medium"/>
      <bottom style="thin">
        <color indexed="63"/>
      </bottom>
    </border>
    <border>
      <left style="thick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thick">
        <color indexed="63"/>
      </right>
      <top style="medium"/>
      <bottom style="thin">
        <color indexed="63"/>
      </bottom>
    </border>
    <border>
      <left style="thick">
        <color indexed="63"/>
      </left>
      <right style="thick">
        <color indexed="63"/>
      </right>
      <top style="medium"/>
      <bottom style="thin">
        <color indexed="63"/>
      </bottom>
    </border>
    <border>
      <left style="thick">
        <color indexed="63"/>
      </left>
      <right style="medium"/>
      <top style="medium"/>
      <bottom style="thin">
        <color indexed="63"/>
      </bottom>
    </border>
    <border>
      <left style="thick">
        <color indexed="63"/>
      </left>
      <right style="medium"/>
      <top>
        <color indexed="63"/>
      </top>
      <bottom style="thin">
        <color indexed="63"/>
      </bottom>
    </border>
    <border>
      <left style="thick"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 style="thick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medium"/>
      <top style="thick"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medium"/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ck">
        <color indexed="63"/>
      </top>
      <bottom style="medium"/>
    </border>
    <border>
      <left style="thin">
        <color indexed="63"/>
      </left>
      <right style="medium">
        <color indexed="63"/>
      </right>
      <top style="medium"/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ck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ck">
        <color indexed="59"/>
      </left>
      <right style="thick">
        <color indexed="63"/>
      </right>
      <top style="thin">
        <color indexed="59"/>
      </top>
      <bottom style="medium"/>
    </border>
    <border>
      <left>
        <color indexed="63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medium"/>
      <top style="medium"/>
      <bottom style="thin">
        <color indexed="59"/>
      </bottom>
    </border>
    <border>
      <left style="medium"/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>
        <color indexed="63"/>
      </right>
      <top style="medium"/>
      <bottom style="thin">
        <color indexed="59"/>
      </bottom>
    </border>
    <border>
      <left style="medium"/>
      <right>
        <color indexed="8"/>
      </right>
      <top style="medium"/>
      <bottom style="thin">
        <color indexed="59"/>
      </bottom>
    </border>
    <border>
      <left>
        <color indexed="63"/>
      </left>
      <right style="thick">
        <color indexed="59"/>
      </right>
      <top>
        <color indexed="8"/>
      </top>
      <bottom style="thin">
        <color indexed="59"/>
      </bottom>
    </border>
    <border>
      <left style="thick">
        <color indexed="59"/>
      </left>
      <right style="thick">
        <color indexed="59"/>
      </right>
      <top>
        <color indexed="8"/>
      </top>
      <bottom style="thin">
        <color indexed="59"/>
      </bottom>
    </border>
    <border>
      <left style="thick">
        <color indexed="59"/>
      </left>
      <right>
        <color indexed="8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8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/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>
        <color indexed="8"/>
      </right>
      <top style="thin">
        <color indexed="59"/>
      </top>
      <bottom style="thin">
        <color indexed="59"/>
      </bottom>
    </border>
    <border>
      <left style="thick">
        <color indexed="59"/>
      </left>
      <right>
        <color indexed="8"/>
      </right>
      <top style="thin">
        <color indexed="59"/>
      </top>
      <bottom style="medium"/>
    </border>
    <border>
      <left style="thick">
        <color indexed="59"/>
      </left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>
        <color indexed="63"/>
      </right>
      <top style="thin">
        <color indexed="59"/>
      </top>
      <bottom style="medium"/>
    </border>
    <border>
      <left>
        <color indexed="8"/>
      </left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 style="medium"/>
      <top style="thin">
        <color indexed="59"/>
      </top>
      <bottom style="medium"/>
    </border>
    <border>
      <left style="medium"/>
      <right style="thin">
        <color indexed="59"/>
      </right>
      <top style="thin">
        <color indexed="59"/>
      </top>
      <bottom style="medium"/>
    </border>
    <border>
      <left style="medium"/>
      <right>
        <color indexed="8"/>
      </right>
      <top style="thin">
        <color indexed="59"/>
      </top>
      <bottom style="medium"/>
    </border>
    <border>
      <left>
        <color indexed="63"/>
      </left>
      <right style="thick">
        <color indexed="59"/>
      </right>
      <top>
        <color indexed="8"/>
      </top>
      <bottom style="medium"/>
    </border>
    <border>
      <left style="thick">
        <color indexed="59"/>
      </left>
      <right style="thick">
        <color indexed="59"/>
      </right>
      <top>
        <color indexed="8"/>
      </top>
      <bottom style="medium"/>
    </border>
    <border>
      <left>
        <color indexed="63"/>
      </left>
      <right style="thick">
        <color indexed="59"/>
      </right>
      <top style="thin">
        <color indexed="59"/>
      </top>
      <bottom style="medium"/>
    </border>
    <border>
      <left style="thick">
        <color indexed="59"/>
      </left>
      <right style="thick">
        <color indexed="59"/>
      </right>
      <top style="thin">
        <color indexed="59"/>
      </top>
      <bottom style="medium"/>
    </border>
    <border>
      <left style="thick">
        <color indexed="59"/>
      </left>
      <right>
        <color indexed="8"/>
      </right>
      <top style="medium"/>
      <bottom style="thin">
        <color indexed="59"/>
      </bottom>
    </border>
    <border>
      <left style="thick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>
        <color indexed="63"/>
      </left>
      <right style="thick">
        <color indexed="59"/>
      </right>
      <top style="medium"/>
      <bottom style="thin">
        <color indexed="59"/>
      </bottom>
    </border>
    <border>
      <left style="thick">
        <color indexed="59"/>
      </left>
      <right style="thick">
        <color indexed="59"/>
      </right>
      <top style="medium"/>
      <bottom style="thin">
        <color indexed="59"/>
      </bottom>
    </border>
    <border>
      <left style="thick">
        <color indexed="59"/>
      </left>
      <right style="medium"/>
      <top style="medium"/>
      <bottom style="thin">
        <color indexed="59"/>
      </bottom>
    </border>
    <border>
      <left style="thick">
        <color indexed="59"/>
      </left>
      <right style="medium"/>
      <top>
        <color indexed="8"/>
      </top>
      <bottom style="thin">
        <color indexed="59"/>
      </bottom>
    </border>
    <border>
      <left style="thick">
        <color indexed="59"/>
      </left>
      <right style="medium"/>
      <top>
        <color indexed="63"/>
      </top>
      <bottom style="medium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/>
      <top style="thin"/>
      <bottom style="thin"/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medium"/>
      <top style="thick">
        <color indexed="63"/>
      </top>
      <bottom style="thick">
        <color indexed="63"/>
      </bottom>
    </border>
    <border>
      <left style="medium"/>
      <right style="thick">
        <color indexed="63"/>
      </right>
      <top style="thick">
        <color indexed="63"/>
      </top>
      <bottom style="thick">
        <color indexed="63"/>
      </bottom>
    </border>
    <border>
      <left style="medium"/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/>
      <right style="thick">
        <color indexed="63"/>
      </right>
      <top>
        <color indexed="63"/>
      </top>
      <bottom style="thick">
        <color indexed="63"/>
      </bottom>
    </border>
    <border>
      <left style="medium"/>
      <right style="thick">
        <color indexed="63"/>
      </right>
      <top>
        <color indexed="63"/>
      </top>
      <bottom style="medium"/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ck">
        <color indexed="59"/>
      </left>
      <right>
        <color indexed="8"/>
      </right>
      <top>
        <color indexed="63"/>
      </top>
      <bottom style="thin">
        <color indexed="59"/>
      </bottom>
    </border>
    <border>
      <left style="thick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/>
      <right style="medium"/>
      <top>
        <color indexed="63"/>
      </top>
      <bottom style="thin"/>
    </border>
    <border>
      <left>
        <color indexed="8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/>
      <top>
        <color indexed="63"/>
      </top>
      <bottom style="thin">
        <color indexed="59"/>
      </bottom>
    </border>
    <border>
      <left style="medium"/>
      <right>
        <color indexed="8"/>
      </right>
      <top>
        <color indexed="63"/>
      </top>
      <bottom style="thin">
        <color indexed="59"/>
      </bottom>
    </border>
    <border>
      <left>
        <color indexed="63"/>
      </left>
      <right style="thick">
        <color indexed="59"/>
      </right>
      <top>
        <color indexed="63"/>
      </top>
      <bottom style="thin">
        <color indexed="59"/>
      </bottom>
    </border>
    <border>
      <left style="thick">
        <color indexed="59"/>
      </left>
      <right style="thick">
        <color indexed="59"/>
      </right>
      <top>
        <color indexed="63"/>
      </top>
      <bottom style="thin">
        <color indexed="59"/>
      </bottom>
    </border>
    <border>
      <left style="thick">
        <color indexed="59"/>
      </left>
      <right>
        <color indexed="63"/>
      </right>
      <top style="thin">
        <color indexed="59"/>
      </top>
      <bottom style="thick">
        <color indexed="59"/>
      </bottom>
    </border>
    <border>
      <left style="thick">
        <color indexed="63"/>
      </left>
      <right>
        <color indexed="63"/>
      </right>
      <top style="thin">
        <color indexed="63"/>
      </top>
      <bottom style="thick">
        <color indexed="59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59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ck">
        <color indexed="59"/>
      </bottom>
    </border>
    <border>
      <left style="medium"/>
      <right style="medium"/>
      <top style="thin"/>
      <bottom style="thick">
        <color indexed="59"/>
      </bottom>
    </border>
    <border>
      <left>
        <color indexed="8"/>
      </left>
      <right style="thin">
        <color indexed="59"/>
      </right>
      <top style="thin">
        <color indexed="59"/>
      </top>
      <bottom style="thick">
        <color indexed="59"/>
      </bottom>
    </border>
    <border>
      <left style="thin">
        <color indexed="59"/>
      </left>
      <right style="medium"/>
      <top style="thin">
        <color indexed="59"/>
      </top>
      <bottom style="thick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ck">
        <color indexed="59"/>
      </bottom>
    </border>
    <border>
      <left style="medium"/>
      <right>
        <color indexed="8"/>
      </right>
      <top style="thin">
        <color indexed="59"/>
      </top>
      <bottom style="thick">
        <color indexed="59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ck">
        <color indexed="59"/>
      </bottom>
    </border>
    <border>
      <left style="thick">
        <color indexed="59"/>
      </left>
      <right style="thick">
        <color indexed="59"/>
      </right>
      <top>
        <color indexed="8"/>
      </top>
      <bottom style="thick">
        <color indexed="59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 style="thin"/>
      <bottom style="thick">
        <color indexed="59"/>
      </bottom>
    </border>
    <border>
      <left>
        <color indexed="63"/>
      </left>
      <right style="thin">
        <color indexed="63"/>
      </right>
      <top style="thin">
        <color indexed="63"/>
      </top>
      <bottom style="thick">
        <color indexed="59"/>
      </bottom>
    </border>
    <border>
      <left style="thin">
        <color indexed="63"/>
      </left>
      <right style="medium"/>
      <top style="thin">
        <color indexed="63"/>
      </top>
      <bottom style="thick">
        <color indexed="59"/>
      </bottom>
    </border>
    <border>
      <left>
        <color indexed="63"/>
      </left>
      <right>
        <color indexed="63"/>
      </right>
      <top style="thin">
        <color indexed="63"/>
      </top>
      <bottom style="thick">
        <color indexed="59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59"/>
      </bottom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>
        <color indexed="63"/>
      </left>
      <right>
        <color indexed="63"/>
      </right>
      <top style="thick">
        <color indexed="59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59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ck">
        <color indexed="59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ck">
        <color indexed="59"/>
      </top>
      <bottom style="thin">
        <color indexed="63"/>
      </bottom>
    </border>
    <border>
      <left>
        <color indexed="63"/>
      </left>
      <right style="medium"/>
      <top style="thick">
        <color indexed="59"/>
      </top>
      <bottom style="thin"/>
    </border>
    <border>
      <left>
        <color indexed="63"/>
      </left>
      <right style="thin">
        <color indexed="63"/>
      </right>
      <top style="thick">
        <color indexed="59"/>
      </top>
      <bottom style="thin">
        <color indexed="63"/>
      </bottom>
    </border>
    <border>
      <left style="thin">
        <color indexed="63"/>
      </left>
      <right style="medium"/>
      <top style="thick">
        <color indexed="59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59"/>
      </top>
      <bottom style="thin">
        <color indexed="63"/>
      </bottom>
    </border>
    <border>
      <left style="medium"/>
      <right style="medium"/>
      <top style="thick">
        <color indexed="59"/>
      </top>
      <bottom style="thin"/>
    </border>
    <border>
      <left style="thick">
        <color indexed="63"/>
      </left>
      <right style="thick">
        <color indexed="63"/>
      </right>
      <top style="thick">
        <color indexed="59"/>
      </top>
      <bottom style="thin"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21" borderId="5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4" fillId="6" borderId="11" xfId="0" applyFont="1" applyFill="1" applyBorder="1" applyAlignment="1" applyProtection="1">
      <alignment horizontal="center" vertical="center"/>
      <protection hidden="1"/>
    </xf>
    <xf numFmtId="0" fontId="25" fillId="6" borderId="0" xfId="0" applyFont="1" applyFill="1" applyAlignment="1" applyProtection="1">
      <alignment horizontal="center" vertical="center"/>
      <protection hidden="1"/>
    </xf>
    <xf numFmtId="0" fontId="25" fillId="6" borderId="12" xfId="0" applyFont="1" applyFill="1" applyBorder="1" applyAlignment="1" applyProtection="1">
      <alignment horizontal="center" vertical="center"/>
      <protection hidden="1"/>
    </xf>
    <xf numFmtId="0" fontId="25" fillId="6" borderId="13" xfId="0" applyFont="1" applyFill="1" applyBorder="1" applyAlignment="1" applyProtection="1">
      <alignment horizontal="center" vertical="center"/>
      <protection hidden="1"/>
    </xf>
    <xf numFmtId="0" fontId="26" fillId="6" borderId="12" xfId="0" applyFont="1" applyFill="1" applyBorder="1" applyAlignment="1" applyProtection="1">
      <alignment horizontal="center" vertical="center"/>
      <protection hidden="1"/>
    </xf>
    <xf numFmtId="0" fontId="26" fillId="6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4" fillId="6" borderId="14" xfId="0" applyFont="1" applyFill="1" applyBorder="1" applyAlignment="1" applyProtection="1">
      <alignment horizontal="center" vertical="center"/>
      <protection hidden="1"/>
    </xf>
    <xf numFmtId="0" fontId="26" fillId="6" borderId="15" xfId="0" applyFont="1" applyFill="1" applyBorder="1" applyAlignment="1" applyProtection="1">
      <alignment horizontal="center" vertical="center"/>
      <protection hidden="1"/>
    </xf>
    <xf numFmtId="0" fontId="26" fillId="6" borderId="16" xfId="0" applyFont="1" applyFill="1" applyBorder="1" applyAlignment="1" applyProtection="1">
      <alignment horizontal="center" vertical="center"/>
      <protection hidden="1"/>
    </xf>
    <xf numFmtId="0" fontId="26" fillId="6" borderId="17" xfId="0" applyFont="1" applyFill="1" applyBorder="1" applyAlignment="1" applyProtection="1">
      <alignment horizontal="center" vertical="center"/>
      <protection hidden="1"/>
    </xf>
    <xf numFmtId="172" fontId="28" fillId="6" borderId="18" xfId="0" applyNumberFormat="1" applyFont="1" applyFill="1" applyBorder="1" applyAlignment="1">
      <alignment horizontal="right" vertical="center"/>
    </xf>
    <xf numFmtId="0" fontId="25" fillId="0" borderId="19" xfId="56" applyFont="1" applyBorder="1" applyAlignment="1" applyProtection="1">
      <alignment vertical="center"/>
      <protection hidden="1" locked="0"/>
    </xf>
    <xf numFmtId="0" fontId="20" fillId="0" borderId="20" xfId="0" applyFont="1" applyFill="1" applyBorder="1" applyAlignment="1">
      <alignment horizontal="center"/>
    </xf>
    <xf numFmtId="0" fontId="27" fillId="0" borderId="21" xfId="0" applyFont="1" applyBorder="1" applyAlignment="1">
      <alignment horizontal="center"/>
    </xf>
    <xf numFmtId="2" fontId="29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0" borderId="19" xfId="58" applyFont="1" applyFill="1" applyBorder="1" applyAlignment="1" applyProtection="1">
      <alignment vertical="center"/>
      <protection hidden="1" locked="0"/>
    </xf>
    <xf numFmtId="0" fontId="0" fillId="0" borderId="0" xfId="57" applyProtection="1">
      <alignment/>
      <protection/>
    </xf>
    <xf numFmtId="0" fontId="19" fillId="0" borderId="0" xfId="57" applyFont="1" applyProtection="1">
      <alignment/>
      <protection/>
    </xf>
    <xf numFmtId="0" fontId="30" fillId="0" borderId="0" xfId="57" applyFont="1" applyProtection="1">
      <alignment/>
      <protection hidden="1"/>
    </xf>
    <xf numFmtId="1" fontId="0" fillId="0" borderId="22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24" borderId="0" xfId="0" applyFill="1" applyAlignment="1" applyProtection="1">
      <alignment horizontal="center"/>
      <protection/>
    </xf>
    <xf numFmtId="0" fontId="0" fillId="0" borderId="29" xfId="0" applyNumberFormat="1" applyFont="1" applyFill="1" applyBorder="1" applyAlignment="1" applyProtection="1">
      <alignment horizontal="left" vertical="center"/>
      <protection locked="0"/>
    </xf>
    <xf numFmtId="0" fontId="0" fillId="0" borderId="29" xfId="0" applyNumberFormat="1" applyFont="1" applyBorder="1" applyAlignment="1" applyProtection="1">
      <alignment horizontal="center" vertical="center"/>
      <protection locked="0"/>
    </xf>
    <xf numFmtId="0" fontId="32" fillId="0" borderId="30" xfId="0" applyFont="1" applyBorder="1" applyAlignment="1" applyProtection="1">
      <alignment horizontal="center" vertical="center"/>
      <protection locked="0"/>
    </xf>
    <xf numFmtId="0" fontId="32" fillId="0" borderId="31" xfId="0" applyFont="1" applyBorder="1" applyAlignment="1" applyProtection="1">
      <alignment horizontal="center" vertical="center"/>
      <protection locked="0"/>
    </xf>
    <xf numFmtId="0" fontId="32" fillId="0" borderId="32" xfId="0" applyFont="1" applyBorder="1" applyAlignment="1" applyProtection="1">
      <alignment horizontal="center" vertical="center"/>
      <protection locked="0"/>
    </xf>
    <xf numFmtId="0" fontId="32" fillId="0" borderId="33" xfId="0" applyFont="1" applyBorder="1" applyAlignment="1" applyProtection="1">
      <alignment horizontal="center" vertical="center"/>
      <protection locked="0"/>
    </xf>
    <xf numFmtId="0" fontId="32" fillId="0" borderId="34" xfId="0" applyFont="1" applyBorder="1" applyAlignment="1" applyProtection="1">
      <alignment horizontal="center" vertical="center"/>
      <protection locked="0"/>
    </xf>
    <xf numFmtId="1" fontId="25" fillId="0" borderId="35" xfId="0" applyNumberFormat="1" applyFont="1" applyBorder="1" applyAlignment="1" applyProtection="1">
      <alignment horizontal="center"/>
      <protection/>
    </xf>
    <xf numFmtId="0" fontId="25" fillId="0" borderId="36" xfId="0" applyFont="1" applyFill="1" applyBorder="1" applyAlignment="1" applyProtection="1">
      <alignment horizontal="center"/>
      <protection/>
    </xf>
    <xf numFmtId="2" fontId="27" fillId="0" borderId="37" xfId="0" applyNumberFormat="1" applyFont="1" applyBorder="1" applyAlignment="1" applyProtection="1">
      <alignment horizontal="center"/>
      <protection/>
    </xf>
    <xf numFmtId="1" fontId="27" fillId="7" borderId="37" xfId="0" applyNumberFormat="1" applyFont="1" applyFill="1" applyBorder="1" applyAlignment="1" applyProtection="1">
      <alignment horizontal="center" vertical="center"/>
      <protection/>
    </xf>
    <xf numFmtId="0" fontId="0" fillId="0" borderId="38" xfId="0" applyNumberFormat="1" applyBorder="1" applyAlignment="1" applyProtection="1">
      <alignment horizontal="left" vertical="center"/>
      <protection locked="0"/>
    </xf>
    <xf numFmtId="0" fontId="0" fillId="0" borderId="38" xfId="0" applyNumberFormat="1" applyFont="1" applyBorder="1" applyAlignment="1" applyProtection="1">
      <alignment horizontal="center" vertical="center"/>
      <protection locked="0"/>
    </xf>
    <xf numFmtId="0" fontId="32" fillId="0" borderId="39" xfId="0" applyFont="1" applyBorder="1" applyAlignment="1" applyProtection="1">
      <alignment horizontal="center" vertical="center"/>
      <protection locked="0"/>
    </xf>
    <xf numFmtId="0" fontId="32" fillId="0" borderId="8" xfId="0" applyFont="1" applyBorder="1" applyAlignment="1" applyProtection="1">
      <alignment horizontal="center" vertical="center"/>
      <protection locked="0"/>
    </xf>
    <xf numFmtId="0" fontId="32" fillId="0" borderId="40" xfId="0" applyFont="1" applyBorder="1" applyAlignment="1" applyProtection="1">
      <alignment horizontal="center" vertical="center"/>
      <protection locked="0"/>
    </xf>
    <xf numFmtId="0" fontId="32" fillId="0" borderId="41" xfId="0" applyFont="1" applyBorder="1" applyAlignment="1" applyProtection="1">
      <alignment horizontal="center" vertical="center"/>
      <protection locked="0"/>
    </xf>
    <xf numFmtId="0" fontId="32" fillId="0" borderId="42" xfId="0" applyFont="1" applyBorder="1" applyAlignment="1" applyProtection="1">
      <alignment horizontal="center" vertical="center"/>
      <protection locked="0"/>
    </xf>
    <xf numFmtId="1" fontId="25" fillId="0" borderId="43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 horizontal="left" vertical="center"/>
      <protection locked="0"/>
    </xf>
    <xf numFmtId="0" fontId="0" fillId="0" borderId="38" xfId="0" applyNumberFormat="1" applyFill="1" applyBorder="1" applyAlignment="1" applyProtection="1">
      <alignment horizontal="left" vertical="center"/>
      <protection locked="0"/>
    </xf>
    <xf numFmtId="0" fontId="0" fillId="0" borderId="38" xfId="0" applyNumberFormat="1" applyFont="1" applyFill="1" applyBorder="1" applyAlignment="1" applyProtection="1">
      <alignment horizontal="left" vertical="center"/>
      <protection locked="0"/>
    </xf>
    <xf numFmtId="0" fontId="0" fillId="0" borderId="44" xfId="0" applyNumberFormat="1" applyBorder="1" applyAlignment="1" applyProtection="1">
      <alignment horizontal="left" vertical="center"/>
      <protection locked="0"/>
    </xf>
    <xf numFmtId="0" fontId="0" fillId="0" borderId="44" xfId="0" applyNumberFormat="1" applyFont="1" applyBorder="1" applyAlignment="1" applyProtection="1">
      <alignment horizontal="center" vertical="center"/>
      <protection locked="0"/>
    </xf>
    <xf numFmtId="0" fontId="32" fillId="0" borderId="45" xfId="0" applyFont="1" applyBorder="1" applyAlignment="1" applyProtection="1">
      <alignment horizontal="center" vertical="center"/>
      <protection locked="0"/>
    </xf>
    <xf numFmtId="0" fontId="32" fillId="0" borderId="46" xfId="0" applyFont="1" applyBorder="1" applyAlignment="1" applyProtection="1">
      <alignment horizontal="center" vertical="center"/>
      <protection locked="0"/>
    </xf>
    <xf numFmtId="0" fontId="32" fillId="0" borderId="47" xfId="0" applyFont="1" applyBorder="1" applyAlignment="1" applyProtection="1">
      <alignment horizontal="center" vertical="center"/>
      <protection locked="0"/>
    </xf>
    <xf numFmtId="0" fontId="32" fillId="0" borderId="48" xfId="0" applyFont="1" applyBorder="1" applyAlignment="1" applyProtection="1">
      <alignment horizontal="center" vertical="center"/>
      <protection locked="0"/>
    </xf>
    <xf numFmtId="0" fontId="32" fillId="0" borderId="49" xfId="0" applyFont="1" applyBorder="1" applyAlignment="1" applyProtection="1">
      <alignment horizontal="center" vertical="center"/>
      <protection locked="0"/>
    </xf>
    <xf numFmtId="1" fontId="25" fillId="0" borderId="50" xfId="0" applyNumberFormat="1" applyFont="1" applyBorder="1" applyAlignment="1" applyProtection="1">
      <alignment horizontal="center"/>
      <protection/>
    </xf>
    <xf numFmtId="0" fontId="25" fillId="0" borderId="51" xfId="0" applyFont="1" applyFill="1" applyBorder="1" applyAlignment="1" applyProtection="1">
      <alignment horizontal="center"/>
      <protection/>
    </xf>
    <xf numFmtId="2" fontId="27" fillId="0" borderId="52" xfId="0" applyNumberFormat="1" applyFont="1" applyBorder="1" applyAlignment="1" applyProtection="1">
      <alignment horizontal="center"/>
      <protection/>
    </xf>
    <xf numFmtId="1" fontId="27" fillId="7" borderId="52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ill="1" applyBorder="1" applyAlignment="1" applyProtection="1">
      <alignment horizontal="left" vertical="center"/>
      <protection locked="0"/>
    </xf>
    <xf numFmtId="0" fontId="0" fillId="0" borderId="38" xfId="0" applyNumberFormat="1" applyBorder="1" applyAlignment="1" applyProtection="1">
      <alignment horizontal="center" vertical="center"/>
      <protection locked="0"/>
    </xf>
    <xf numFmtId="0" fontId="0" fillId="0" borderId="29" xfId="0" applyNumberFormat="1" applyFont="1" applyBorder="1" applyAlignment="1" applyProtection="1">
      <alignment horizontal="left" vertical="center"/>
      <protection locked="0"/>
    </xf>
    <xf numFmtId="0" fontId="25" fillId="0" borderId="53" xfId="0" applyFont="1" applyFill="1" applyBorder="1" applyAlignment="1" applyProtection="1">
      <alignment horizontal="center"/>
      <protection/>
    </xf>
    <xf numFmtId="2" fontId="27" fillId="0" borderId="54" xfId="0" applyNumberFormat="1" applyFont="1" applyBorder="1" applyAlignment="1" applyProtection="1">
      <alignment horizontal="center"/>
      <protection/>
    </xf>
    <xf numFmtId="1" fontId="27" fillId="7" borderId="54" xfId="0" applyNumberFormat="1" applyFont="1" applyFill="1" applyBorder="1" applyAlignment="1" applyProtection="1">
      <alignment horizontal="center" vertical="center"/>
      <protection/>
    </xf>
    <xf numFmtId="0" fontId="0" fillId="0" borderId="55" xfId="0" applyNumberFormat="1" applyBorder="1" applyAlignment="1" applyProtection="1">
      <alignment horizontal="left" vertical="center"/>
      <protection locked="0"/>
    </xf>
    <xf numFmtId="0" fontId="0" fillId="0" borderId="55" xfId="0" applyNumberFormat="1" applyFont="1" applyBorder="1" applyAlignment="1" applyProtection="1">
      <alignment horizontal="center" vertical="center"/>
      <protection locked="0"/>
    </xf>
    <xf numFmtId="0" fontId="32" fillId="0" borderId="56" xfId="0" applyFont="1" applyBorder="1" applyAlignment="1" applyProtection="1">
      <alignment horizontal="center" vertical="center"/>
      <protection locked="0"/>
    </xf>
    <xf numFmtId="0" fontId="32" fillId="0" borderId="57" xfId="0" applyFont="1" applyBorder="1" applyAlignment="1" applyProtection="1">
      <alignment horizontal="center" vertical="center"/>
      <protection locked="0"/>
    </xf>
    <xf numFmtId="0" fontId="25" fillId="0" borderId="58" xfId="0" applyFont="1" applyFill="1" applyBorder="1" applyAlignment="1" applyProtection="1">
      <alignment horizontal="center"/>
      <protection/>
    </xf>
    <xf numFmtId="2" fontId="27" fillId="0" borderId="59" xfId="0" applyNumberFormat="1" applyFont="1" applyBorder="1" applyAlignment="1" applyProtection="1">
      <alignment horizontal="center"/>
      <protection/>
    </xf>
    <xf numFmtId="1" fontId="27" fillId="7" borderId="59" xfId="0" applyNumberFormat="1" applyFont="1" applyFill="1" applyBorder="1" applyAlignment="1" applyProtection="1">
      <alignment horizontal="center" vertical="center"/>
      <protection/>
    </xf>
    <xf numFmtId="1" fontId="27" fillId="7" borderId="60" xfId="0" applyNumberFormat="1" applyFont="1" applyFill="1" applyBorder="1" applyAlignment="1" applyProtection="1">
      <alignment horizontal="center" vertical="center"/>
      <protection/>
    </xf>
    <xf numFmtId="1" fontId="27" fillId="7" borderId="61" xfId="0" applyNumberFormat="1" applyFont="1" applyFill="1" applyBorder="1" applyAlignment="1" applyProtection="1">
      <alignment horizontal="center" vertical="center"/>
      <protection/>
    </xf>
    <xf numFmtId="1" fontId="27" fillId="7" borderId="62" xfId="0" applyNumberFormat="1" applyFont="1" applyFill="1" applyBorder="1" applyAlignment="1" applyProtection="1">
      <alignment horizontal="center" vertical="center"/>
      <protection/>
    </xf>
    <xf numFmtId="0" fontId="0" fillId="0" borderId="0" xfId="57" applyAlignment="1" applyProtection="1">
      <alignment/>
      <protection/>
    </xf>
    <xf numFmtId="0" fontId="35" fillId="25" borderId="63" xfId="0" applyFont="1" applyFill="1" applyBorder="1" applyAlignment="1" applyProtection="1">
      <alignment horizontal="center" vertical="center"/>
      <protection/>
    </xf>
    <xf numFmtId="0" fontId="30" fillId="26" borderId="0" xfId="0" applyFont="1" applyFill="1" applyBorder="1" applyAlignment="1" applyProtection="1">
      <alignment horizontal="center" vertical="center"/>
      <protection/>
    </xf>
    <xf numFmtId="0" fontId="30" fillId="27" borderId="64" xfId="0" applyFont="1" applyFill="1" applyBorder="1" applyAlignment="1" applyProtection="1">
      <alignment horizontal="center"/>
      <protection/>
    </xf>
    <xf numFmtId="0" fontId="31" fillId="28" borderId="65" xfId="0" applyFont="1" applyFill="1" applyBorder="1" applyAlignment="1" applyProtection="1">
      <alignment horizontal="center" shrinkToFit="1"/>
      <protection/>
    </xf>
    <xf numFmtId="0" fontId="30" fillId="23" borderId="66" xfId="0" applyFont="1" applyFill="1" applyBorder="1" applyAlignment="1" applyProtection="1">
      <alignment horizontal="center" shrinkToFit="1"/>
      <protection/>
    </xf>
    <xf numFmtId="0" fontId="30" fillId="26" borderId="67" xfId="0" applyFont="1" applyFill="1" applyBorder="1" applyAlignment="1" applyProtection="1">
      <alignment horizontal="center" vertical="center"/>
      <protection/>
    </xf>
    <xf numFmtId="0" fontId="30" fillId="22" borderId="68" xfId="0" applyFont="1" applyFill="1" applyBorder="1" applyAlignment="1" applyProtection="1">
      <alignment horizontal="center" vertical="center"/>
      <protection/>
    </xf>
    <xf numFmtId="0" fontId="30" fillId="22" borderId="69" xfId="0" applyFont="1" applyFill="1" applyBorder="1" applyAlignment="1" applyProtection="1">
      <alignment horizontal="center" vertical="center"/>
      <protection/>
    </xf>
    <xf numFmtId="0" fontId="30" fillId="29" borderId="70" xfId="0" applyFont="1" applyFill="1" applyBorder="1" applyAlignment="1" applyProtection="1">
      <alignment horizontal="center" vertical="center"/>
      <protection/>
    </xf>
    <xf numFmtId="0" fontId="30" fillId="29" borderId="71" xfId="0" applyFont="1" applyFill="1" applyBorder="1" applyAlignment="1" applyProtection="1">
      <alignment horizontal="center" vertical="center"/>
      <protection/>
    </xf>
    <xf numFmtId="0" fontId="30" fillId="23" borderId="68" xfId="0" applyFont="1" applyFill="1" applyBorder="1" applyAlignment="1" applyProtection="1">
      <alignment horizontal="center" vertical="center"/>
      <protection/>
    </xf>
    <xf numFmtId="0" fontId="30" fillId="23" borderId="72" xfId="0" applyFont="1" applyFill="1" applyBorder="1" applyAlignment="1" applyProtection="1">
      <alignment horizontal="center" vertical="center"/>
      <protection/>
    </xf>
    <xf numFmtId="0" fontId="30" fillId="28" borderId="73" xfId="0" applyFont="1" applyFill="1" applyBorder="1" applyAlignment="1" applyProtection="1">
      <alignment horizontal="center" vertical="center"/>
      <protection/>
    </xf>
    <xf numFmtId="0" fontId="30" fillId="23" borderId="74" xfId="0" applyFont="1" applyFill="1" applyBorder="1" applyAlignment="1" applyProtection="1">
      <alignment horizontal="center" vertical="center"/>
      <protection/>
    </xf>
    <xf numFmtId="0" fontId="30" fillId="30" borderId="52" xfId="0" applyFont="1" applyFill="1" applyBorder="1" applyAlignment="1" applyProtection="1">
      <alignment horizontal="center" vertical="center"/>
      <protection/>
    </xf>
    <xf numFmtId="0" fontId="30" fillId="7" borderId="75" xfId="0" applyFont="1" applyFill="1" applyBorder="1" applyAlignment="1" applyProtection="1">
      <alignment horizontal="center" vertical="center"/>
      <protection/>
    </xf>
    <xf numFmtId="0" fontId="32" fillId="31" borderId="76" xfId="0" applyFont="1" applyFill="1" applyBorder="1" applyAlignment="1" applyProtection="1">
      <alignment horizontal="center" vertical="center"/>
      <protection locked="0"/>
    </xf>
    <xf numFmtId="0" fontId="32" fillId="31" borderId="77" xfId="0" applyFont="1" applyFill="1" applyBorder="1" applyAlignment="1" applyProtection="1">
      <alignment horizontal="center" vertical="center"/>
      <protection locked="0"/>
    </xf>
    <xf numFmtId="0" fontId="32" fillId="31" borderId="73" xfId="0" applyFont="1" applyFill="1" applyBorder="1" applyAlignment="1" applyProtection="1">
      <alignment horizontal="center" vertical="center"/>
      <protection locked="0"/>
    </xf>
    <xf numFmtId="0" fontId="32" fillId="0" borderId="78" xfId="0" applyFont="1" applyBorder="1" applyAlignment="1" applyProtection="1">
      <alignment horizontal="center" vertical="center"/>
      <protection locked="0"/>
    </xf>
    <xf numFmtId="0" fontId="32" fillId="0" borderId="79" xfId="0" applyFont="1" applyBorder="1" applyAlignment="1" applyProtection="1">
      <alignment horizontal="center" vertical="center"/>
      <protection locked="0"/>
    </xf>
    <xf numFmtId="0" fontId="32" fillId="0" borderId="80" xfId="0" applyFont="1" applyBorder="1" applyAlignment="1" applyProtection="1">
      <alignment horizontal="center" vertical="center"/>
      <protection locked="0"/>
    </xf>
    <xf numFmtId="0" fontId="0" fillId="0" borderId="44" xfId="0" applyNumberFormat="1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/>
      <protection locked="0"/>
    </xf>
    <xf numFmtId="0" fontId="0" fillId="0" borderId="82" xfId="0" applyBorder="1" applyAlignment="1" applyProtection="1">
      <alignment horizontal="center"/>
      <protection locked="0"/>
    </xf>
    <xf numFmtId="0" fontId="0" fillId="0" borderId="83" xfId="0" applyBorder="1" applyAlignment="1" applyProtection="1">
      <alignment horizontal="center"/>
      <protection locked="0"/>
    </xf>
    <xf numFmtId="0" fontId="37" fillId="27" borderId="84" xfId="0" applyFont="1" applyFill="1" applyBorder="1" applyAlignment="1" applyProtection="1">
      <alignment horizontal="center" vertical="center"/>
      <protection/>
    </xf>
    <xf numFmtId="0" fontId="30" fillId="22" borderId="85" xfId="0" applyFont="1" applyFill="1" applyBorder="1" applyAlignment="1" applyProtection="1">
      <alignment horizontal="center" vertical="center"/>
      <protection/>
    </xf>
    <xf numFmtId="0" fontId="32" fillId="0" borderId="86" xfId="0" applyFont="1" applyBorder="1" applyAlignment="1" applyProtection="1">
      <alignment horizontal="center" vertical="center"/>
      <protection locked="0"/>
    </xf>
    <xf numFmtId="0" fontId="32" fillId="0" borderId="87" xfId="0" applyFont="1" applyBorder="1" applyAlignment="1" applyProtection="1">
      <alignment horizontal="center" vertical="center"/>
      <protection locked="0"/>
    </xf>
    <xf numFmtId="0" fontId="32" fillId="0" borderId="88" xfId="0" applyFont="1" applyBorder="1" applyAlignment="1" applyProtection="1">
      <alignment horizontal="center" vertical="center"/>
      <protection locked="0"/>
    </xf>
    <xf numFmtId="0" fontId="32" fillId="0" borderId="89" xfId="0" applyFont="1" applyBorder="1" applyAlignment="1" applyProtection="1">
      <alignment horizontal="center" vertical="center"/>
      <protection locked="0"/>
    </xf>
    <xf numFmtId="1" fontId="0" fillId="0" borderId="90" xfId="0" applyNumberFormat="1" applyFont="1" applyBorder="1" applyAlignment="1">
      <alignment horizontal="center" vertical="center"/>
    </xf>
    <xf numFmtId="1" fontId="0" fillId="0" borderId="91" xfId="0" applyNumberFormat="1" applyFont="1" applyBorder="1" applyAlignment="1">
      <alignment horizontal="center" vertical="center"/>
    </xf>
    <xf numFmtId="0" fontId="20" fillId="0" borderId="35" xfId="0" applyFont="1" applyFill="1" applyBorder="1" applyAlignment="1" applyProtection="1">
      <alignment horizontal="center"/>
      <protection locked="0"/>
    </xf>
    <xf numFmtId="0" fontId="32" fillId="0" borderId="92" xfId="0" applyFont="1" applyFill="1" applyBorder="1" applyAlignment="1" applyProtection="1">
      <alignment horizontal="center" vertical="center"/>
      <protection locked="0"/>
    </xf>
    <xf numFmtId="0" fontId="32" fillId="0" borderId="93" xfId="0" applyFont="1" applyFill="1" applyBorder="1" applyAlignment="1" applyProtection="1">
      <alignment horizontal="center" vertical="center"/>
      <protection locked="0"/>
    </xf>
    <xf numFmtId="0" fontId="32" fillId="0" borderId="94" xfId="0" applyFont="1" applyFill="1" applyBorder="1" applyAlignment="1" applyProtection="1">
      <alignment horizontal="center" vertical="center"/>
      <protection locked="0"/>
    </xf>
    <xf numFmtId="0" fontId="32" fillId="0" borderId="95" xfId="0" applyFont="1" applyFill="1" applyBorder="1" applyAlignment="1" applyProtection="1">
      <alignment horizontal="center" vertical="center"/>
      <protection locked="0"/>
    </xf>
    <xf numFmtId="0" fontId="32" fillId="32" borderId="96" xfId="0" applyFont="1" applyFill="1" applyBorder="1" applyAlignment="1" applyProtection="1">
      <alignment horizontal="center" vertical="center"/>
      <protection locked="0"/>
    </xf>
    <xf numFmtId="1" fontId="25" fillId="0" borderId="35" xfId="0" applyNumberFormat="1" applyFont="1" applyFill="1" applyBorder="1" applyAlignment="1" applyProtection="1">
      <alignment horizontal="center"/>
      <protection/>
    </xf>
    <xf numFmtId="0" fontId="25" fillId="0" borderId="97" xfId="0" applyFont="1" applyFill="1" applyBorder="1" applyAlignment="1" applyProtection="1">
      <alignment horizontal="center"/>
      <protection/>
    </xf>
    <xf numFmtId="2" fontId="27" fillId="0" borderId="98" xfId="0" applyNumberFormat="1" applyFont="1" applyFill="1" applyBorder="1" applyAlignment="1" applyProtection="1">
      <alignment horizontal="center"/>
      <protection/>
    </xf>
    <xf numFmtId="1" fontId="27" fillId="7" borderId="98" xfId="0" applyNumberFormat="1" applyFont="1" applyFill="1" applyBorder="1" applyAlignment="1" applyProtection="1">
      <alignment horizontal="center" vertical="center"/>
      <protection/>
    </xf>
    <xf numFmtId="0" fontId="20" fillId="0" borderId="99" xfId="0" applyNumberFormat="1" applyFont="1" applyFill="1" applyBorder="1" applyAlignment="1" applyProtection="1">
      <alignment horizontal="left" vertical="center"/>
      <protection locked="0"/>
    </xf>
    <xf numFmtId="0" fontId="20" fillId="0" borderId="99" xfId="0" applyNumberFormat="1" applyFont="1" applyFill="1" applyBorder="1" applyAlignment="1" applyProtection="1">
      <alignment horizontal="center" vertical="center"/>
      <protection locked="0"/>
    </xf>
    <xf numFmtId="0" fontId="32" fillId="0" borderId="26" xfId="0" applyFont="1" applyFill="1" applyBorder="1" applyAlignment="1" applyProtection="1">
      <alignment horizontal="center" vertical="center"/>
      <protection locked="0"/>
    </xf>
    <xf numFmtId="0" fontId="32" fillId="0" borderId="16" xfId="0" applyFont="1" applyFill="1" applyBorder="1" applyAlignment="1" applyProtection="1">
      <alignment horizontal="center" vertical="center"/>
      <protection locked="0"/>
    </xf>
    <xf numFmtId="0" fontId="32" fillId="0" borderId="100" xfId="0" applyFont="1" applyFill="1" applyBorder="1" applyAlignment="1" applyProtection="1">
      <alignment horizontal="center" vertical="center"/>
      <protection locked="0"/>
    </xf>
    <xf numFmtId="0" fontId="20" fillId="0" borderId="43" xfId="0" applyFont="1" applyFill="1" applyBorder="1" applyAlignment="1" applyProtection="1">
      <alignment horizontal="center"/>
      <protection locked="0"/>
    </xf>
    <xf numFmtId="0" fontId="32" fillId="0" borderId="101" xfId="0" applyFont="1" applyFill="1" applyBorder="1" applyAlignment="1" applyProtection="1">
      <alignment horizontal="center" vertical="center"/>
      <protection locked="0"/>
    </xf>
    <xf numFmtId="0" fontId="32" fillId="0" borderId="102" xfId="0" applyFont="1" applyFill="1" applyBorder="1" applyAlignment="1" applyProtection="1">
      <alignment horizontal="center" vertical="center"/>
      <protection locked="0"/>
    </xf>
    <xf numFmtId="0" fontId="32" fillId="0" borderId="103" xfId="0" applyFont="1" applyFill="1" applyBorder="1" applyAlignment="1" applyProtection="1">
      <alignment horizontal="center" vertical="center"/>
      <protection locked="0"/>
    </xf>
    <xf numFmtId="0" fontId="32" fillId="32" borderId="104" xfId="0" applyFont="1" applyFill="1" applyBorder="1" applyAlignment="1" applyProtection="1">
      <alignment horizontal="center" vertical="center"/>
      <protection locked="0"/>
    </xf>
    <xf numFmtId="1" fontId="25" fillId="0" borderId="43" xfId="0" applyNumberFormat="1" applyFont="1" applyFill="1" applyBorder="1" applyAlignment="1" applyProtection="1">
      <alignment horizontal="center"/>
      <protection/>
    </xf>
    <xf numFmtId="0" fontId="20" fillId="0" borderId="105" xfId="0" applyNumberFormat="1" applyFont="1" applyFill="1" applyBorder="1" applyAlignment="1" applyProtection="1">
      <alignment horizontal="left" vertical="center"/>
      <protection locked="0"/>
    </xf>
    <xf numFmtId="0" fontId="20" fillId="0" borderId="105" xfId="0" applyNumberFormat="1" applyFont="1" applyFill="1" applyBorder="1" applyAlignment="1" applyProtection="1">
      <alignment horizontal="center" vertical="center"/>
      <protection locked="0"/>
    </xf>
    <xf numFmtId="0" fontId="32" fillId="0" borderId="106" xfId="0" applyFont="1" applyFill="1" applyBorder="1" applyAlignment="1" applyProtection="1">
      <alignment horizontal="center" vertical="center"/>
      <protection locked="0"/>
    </xf>
    <xf numFmtId="0" fontId="32" fillId="0" borderId="107" xfId="0" applyFont="1" applyFill="1" applyBorder="1" applyAlignment="1" applyProtection="1">
      <alignment horizontal="center" vertical="center"/>
      <protection locked="0"/>
    </xf>
    <xf numFmtId="0" fontId="32" fillId="0" borderId="108" xfId="0" applyFont="1" applyFill="1" applyBorder="1" applyAlignment="1" applyProtection="1">
      <alignment horizontal="center" vertical="center"/>
      <protection locked="0"/>
    </xf>
    <xf numFmtId="0" fontId="32" fillId="0" borderId="109" xfId="0" applyFont="1" applyFill="1" applyBorder="1" applyAlignment="1" applyProtection="1">
      <alignment horizontal="center" vertical="center"/>
      <protection locked="0"/>
    </xf>
    <xf numFmtId="0" fontId="32" fillId="0" borderId="110" xfId="0" applyFont="1" applyFill="1" applyBorder="1" applyAlignment="1" applyProtection="1">
      <alignment horizontal="center" vertical="center"/>
      <protection locked="0"/>
    </xf>
    <xf numFmtId="0" fontId="32" fillId="0" borderId="111" xfId="0" applyFont="1" applyFill="1" applyBorder="1" applyAlignment="1" applyProtection="1">
      <alignment horizontal="center" vertical="center"/>
      <protection locked="0"/>
    </xf>
    <xf numFmtId="0" fontId="32" fillId="32" borderId="112" xfId="0" applyFont="1" applyFill="1" applyBorder="1" applyAlignment="1" applyProtection="1">
      <alignment horizontal="center" vertical="center"/>
      <protection locked="0"/>
    </xf>
    <xf numFmtId="1" fontId="25" fillId="0" borderId="50" xfId="0" applyNumberFormat="1" applyFont="1" applyFill="1" applyBorder="1" applyAlignment="1" applyProtection="1">
      <alignment horizontal="center"/>
      <protection/>
    </xf>
    <xf numFmtId="0" fontId="25" fillId="0" borderId="113" xfId="0" applyFont="1" applyFill="1" applyBorder="1" applyAlignment="1" applyProtection="1">
      <alignment horizontal="center"/>
      <protection/>
    </xf>
    <xf numFmtId="2" fontId="27" fillId="0" borderId="114" xfId="0" applyNumberFormat="1" applyFont="1" applyFill="1" applyBorder="1" applyAlignment="1" applyProtection="1">
      <alignment horizontal="center"/>
      <protection/>
    </xf>
    <xf numFmtId="1" fontId="27" fillId="7" borderId="114" xfId="0" applyNumberFormat="1" applyFont="1" applyFill="1" applyBorder="1" applyAlignment="1" applyProtection="1">
      <alignment horizontal="center" vertical="center"/>
      <protection/>
    </xf>
    <xf numFmtId="0" fontId="20" fillId="0" borderId="50" xfId="0" applyFont="1" applyFill="1" applyBorder="1" applyAlignment="1" applyProtection="1">
      <alignment horizontal="center"/>
      <protection locked="0"/>
    </xf>
    <xf numFmtId="0" fontId="25" fillId="0" borderId="115" xfId="0" applyFont="1" applyFill="1" applyBorder="1" applyAlignment="1" applyProtection="1">
      <alignment horizontal="center"/>
      <protection/>
    </xf>
    <xf numFmtId="2" fontId="27" fillId="0" borderId="116" xfId="0" applyNumberFormat="1" applyFont="1" applyFill="1" applyBorder="1" applyAlignment="1" applyProtection="1">
      <alignment horizontal="center"/>
      <protection/>
    </xf>
    <xf numFmtId="1" fontId="27" fillId="7" borderId="116" xfId="0" applyNumberFormat="1" applyFont="1" applyFill="1" applyBorder="1" applyAlignment="1" applyProtection="1">
      <alignment horizontal="center" vertical="center"/>
      <protection/>
    </xf>
    <xf numFmtId="0" fontId="20" fillId="0" borderId="117" xfId="0" applyNumberFormat="1" applyFont="1" applyFill="1" applyBorder="1" applyAlignment="1" applyProtection="1">
      <alignment horizontal="left" vertical="center"/>
      <protection locked="0"/>
    </xf>
    <xf numFmtId="0" fontId="20" fillId="0" borderId="117" xfId="0" applyNumberFormat="1" applyFont="1" applyFill="1" applyBorder="1" applyAlignment="1" applyProtection="1">
      <alignment horizontal="center" vertical="center"/>
      <protection locked="0"/>
    </xf>
    <xf numFmtId="0" fontId="32" fillId="0" borderId="118" xfId="0" applyFont="1" applyFill="1" applyBorder="1" applyAlignment="1" applyProtection="1">
      <alignment horizontal="center" vertical="center"/>
      <protection locked="0"/>
    </xf>
    <xf numFmtId="0" fontId="32" fillId="0" borderId="119" xfId="0" applyFont="1" applyFill="1" applyBorder="1" applyAlignment="1" applyProtection="1">
      <alignment horizontal="center" vertical="center"/>
      <protection locked="0"/>
    </xf>
    <xf numFmtId="0" fontId="25" fillId="0" borderId="120" xfId="0" applyFont="1" applyFill="1" applyBorder="1" applyAlignment="1" applyProtection="1">
      <alignment horizontal="center"/>
      <protection/>
    </xf>
    <xf numFmtId="2" fontId="27" fillId="0" borderId="121" xfId="0" applyNumberFormat="1" applyFont="1" applyFill="1" applyBorder="1" applyAlignment="1" applyProtection="1">
      <alignment horizontal="center"/>
      <protection/>
    </xf>
    <xf numFmtId="1" fontId="27" fillId="7" borderId="121" xfId="0" applyNumberFormat="1" applyFont="1" applyFill="1" applyBorder="1" applyAlignment="1" applyProtection="1">
      <alignment horizontal="center" vertical="center"/>
      <protection/>
    </xf>
    <xf numFmtId="1" fontId="27" fillId="7" borderId="122" xfId="0" applyNumberFormat="1" applyFont="1" applyFill="1" applyBorder="1" applyAlignment="1" applyProtection="1">
      <alignment horizontal="center" vertical="center"/>
      <protection/>
    </xf>
    <xf numFmtId="1" fontId="27" fillId="7" borderId="123" xfId="0" applyNumberFormat="1" applyFont="1" applyFill="1" applyBorder="1" applyAlignment="1" applyProtection="1">
      <alignment horizontal="center" vertical="center"/>
      <protection/>
    </xf>
    <xf numFmtId="1" fontId="27" fillId="7" borderId="124" xfId="0" applyNumberFormat="1" applyFont="1" applyFill="1" applyBorder="1" applyAlignment="1" applyProtection="1">
      <alignment horizontal="center" vertical="center"/>
      <protection/>
    </xf>
    <xf numFmtId="0" fontId="26" fillId="6" borderId="125" xfId="0" applyFont="1" applyFill="1" applyBorder="1" applyAlignment="1" applyProtection="1">
      <alignment horizontal="center" vertical="center"/>
      <protection hidden="1"/>
    </xf>
    <xf numFmtId="0" fontId="25" fillId="6" borderId="126" xfId="0" applyFont="1" applyFill="1" applyBorder="1" applyAlignment="1" applyProtection="1">
      <alignment horizontal="center" vertical="center"/>
      <protection hidden="1"/>
    </xf>
    <xf numFmtId="0" fontId="40" fillId="0" borderId="0" xfId="0" applyFont="1" applyAlignment="1">
      <alignment/>
    </xf>
    <xf numFmtId="0" fontId="19" fillId="0" borderId="0" xfId="57" applyFont="1" applyProtection="1">
      <alignment/>
      <protection/>
    </xf>
    <xf numFmtId="0" fontId="30" fillId="33" borderId="0" xfId="57" applyFont="1" applyFill="1" applyAlignment="1" applyProtection="1">
      <alignment/>
      <protection/>
    </xf>
    <xf numFmtId="0" fontId="30" fillId="23" borderId="127" xfId="0" applyFont="1" applyFill="1" applyBorder="1" applyAlignment="1" applyProtection="1">
      <alignment horizontal="center"/>
      <protection/>
    </xf>
    <xf numFmtId="0" fontId="31" fillId="34" borderId="128" xfId="0" applyFont="1" applyFill="1" applyBorder="1" applyAlignment="1" applyProtection="1">
      <alignment horizontal="center" vertical="center"/>
      <protection/>
    </xf>
    <xf numFmtId="0" fontId="31" fillId="34" borderId="129" xfId="0" applyFont="1" applyFill="1" applyBorder="1" applyAlignment="1" applyProtection="1">
      <alignment horizontal="center" vertical="center"/>
      <protection/>
    </xf>
    <xf numFmtId="0" fontId="34" fillId="0" borderId="130" xfId="0" applyFont="1" applyFill="1" applyBorder="1" applyAlignment="1" applyProtection="1">
      <alignment horizontal="center" vertical="center"/>
      <protection/>
    </xf>
    <xf numFmtId="0" fontId="34" fillId="0" borderId="128" xfId="0" applyFont="1" applyFill="1" applyBorder="1" applyAlignment="1" applyProtection="1">
      <alignment horizontal="center" vertical="center"/>
      <protection/>
    </xf>
    <xf numFmtId="0" fontId="34" fillId="0" borderId="129" xfId="0" applyFont="1" applyFill="1" applyBorder="1" applyAlignment="1" applyProtection="1">
      <alignment horizontal="center" vertical="center"/>
      <protection/>
    </xf>
    <xf numFmtId="0" fontId="31" fillId="25" borderId="131" xfId="0" applyFont="1" applyFill="1" applyBorder="1" applyAlignment="1" applyProtection="1">
      <alignment horizontal="right" vertical="center"/>
      <protection/>
    </xf>
    <xf numFmtId="0" fontId="31" fillId="25" borderId="132" xfId="0" applyFont="1" applyFill="1" applyBorder="1" applyAlignment="1" applyProtection="1">
      <alignment horizontal="right" vertical="center"/>
      <protection/>
    </xf>
    <xf numFmtId="0" fontId="35" fillId="25" borderId="133" xfId="0" applyFont="1" applyFill="1" applyBorder="1" applyAlignment="1" applyProtection="1">
      <alignment horizontal="center" vertical="center"/>
      <protection/>
    </xf>
    <xf numFmtId="0" fontId="35" fillId="25" borderId="134" xfId="0" applyFont="1" applyFill="1" applyBorder="1" applyAlignment="1" applyProtection="1">
      <alignment horizontal="center" vertical="center"/>
      <protection/>
    </xf>
    <xf numFmtId="174" fontId="36" fillId="25" borderId="134" xfId="0" applyNumberFormat="1" applyFont="1" applyFill="1" applyBorder="1" applyAlignment="1" applyProtection="1">
      <alignment horizontal="left" vertical="center"/>
      <protection locked="0"/>
    </xf>
    <xf numFmtId="174" fontId="36" fillId="25" borderId="133" xfId="0" applyNumberFormat="1" applyFont="1" applyFill="1" applyBorder="1" applyAlignment="1" applyProtection="1">
      <alignment horizontal="left" vertical="center"/>
      <protection locked="0"/>
    </xf>
    <xf numFmtId="0" fontId="30" fillId="30" borderId="135" xfId="0" applyFont="1" applyFill="1" applyBorder="1" applyAlignment="1" applyProtection="1">
      <alignment horizontal="center" vertical="center"/>
      <protection/>
    </xf>
    <xf numFmtId="0" fontId="30" fillId="30" borderId="136" xfId="0" applyFont="1" applyFill="1" applyBorder="1" applyAlignment="1" applyProtection="1">
      <alignment horizontal="center" vertical="center"/>
      <protection/>
    </xf>
    <xf numFmtId="0" fontId="30" fillId="26" borderId="0" xfId="0" applyFont="1" applyFill="1" applyBorder="1" applyAlignment="1" applyProtection="1">
      <alignment horizontal="center" vertical="center"/>
      <protection/>
    </xf>
    <xf numFmtId="0" fontId="30" fillId="26" borderId="67" xfId="0" applyFont="1" applyFill="1" applyBorder="1" applyAlignment="1" applyProtection="1">
      <alignment horizontal="center" vertical="center"/>
      <protection/>
    </xf>
    <xf numFmtId="0" fontId="30" fillId="22" borderId="66" xfId="0" applyFont="1" applyFill="1" applyBorder="1" applyAlignment="1" applyProtection="1">
      <alignment horizontal="center"/>
      <protection/>
    </xf>
    <xf numFmtId="0" fontId="30" fillId="22" borderId="127" xfId="0" applyFont="1" applyFill="1" applyBorder="1" applyAlignment="1" applyProtection="1">
      <alignment horizontal="center"/>
      <protection/>
    </xf>
    <xf numFmtId="0" fontId="30" fillId="29" borderId="137" xfId="0" applyFont="1" applyFill="1" applyBorder="1" applyAlignment="1" applyProtection="1">
      <alignment horizontal="center"/>
      <protection/>
    </xf>
    <xf numFmtId="0" fontId="30" fillId="29" borderId="66" xfId="0" applyFont="1" applyFill="1" applyBorder="1" applyAlignment="1" applyProtection="1">
      <alignment horizontal="center"/>
      <protection/>
    </xf>
    <xf numFmtId="0" fontId="20" fillId="0" borderId="29" xfId="59" applyNumberFormat="1" applyFont="1" applyBorder="1" applyAlignment="1" applyProtection="1">
      <alignment horizontal="left" vertical="center"/>
      <protection locked="0"/>
    </xf>
    <xf numFmtId="0" fontId="20" fillId="0" borderId="29" xfId="59" applyNumberFormat="1" applyFont="1" applyBorder="1" applyAlignment="1" applyProtection="1">
      <alignment horizontal="center" vertical="center"/>
      <protection locked="0"/>
    </xf>
    <xf numFmtId="0" fontId="32" fillId="0" borderId="30" xfId="59" applyFont="1" applyBorder="1" applyAlignment="1" applyProtection="1">
      <alignment horizontal="center" vertical="center"/>
      <protection locked="0"/>
    </xf>
    <xf numFmtId="0" fontId="32" fillId="0" borderId="31" xfId="59" applyFont="1" applyBorder="1" applyAlignment="1" applyProtection="1">
      <alignment horizontal="center" vertical="center"/>
      <protection locked="0"/>
    </xf>
    <xf numFmtId="0" fontId="32" fillId="0" borderId="138" xfId="59" applyFont="1" applyBorder="1" applyAlignment="1" applyProtection="1">
      <alignment horizontal="center" vertical="center"/>
      <protection locked="0"/>
    </xf>
    <xf numFmtId="0" fontId="20" fillId="0" borderId="38" xfId="59" applyNumberFormat="1" applyBorder="1" applyAlignment="1" applyProtection="1">
      <alignment horizontal="left" vertical="center"/>
      <protection locked="0"/>
    </xf>
    <xf numFmtId="0" fontId="20" fillId="0" borderId="38" xfId="59" applyNumberFormat="1" applyFont="1" applyBorder="1" applyAlignment="1" applyProtection="1">
      <alignment horizontal="center" vertical="center"/>
      <protection locked="0"/>
    </xf>
    <xf numFmtId="0" fontId="32" fillId="0" borderId="39" xfId="59" applyFont="1" applyBorder="1" applyAlignment="1" applyProtection="1">
      <alignment horizontal="center" vertical="center"/>
      <protection locked="0"/>
    </xf>
    <xf numFmtId="0" fontId="32" fillId="0" borderId="8" xfId="59" applyFont="1" applyBorder="1" applyAlignment="1" applyProtection="1">
      <alignment horizontal="center" vertical="center"/>
      <protection locked="0"/>
    </xf>
    <xf numFmtId="0" fontId="32" fillId="0" borderId="79" xfId="59" applyFont="1" applyBorder="1" applyAlignment="1" applyProtection="1">
      <alignment horizontal="center" vertical="center"/>
      <protection locked="0"/>
    </xf>
    <xf numFmtId="0" fontId="20" fillId="0" borderId="38" xfId="59" applyNumberFormat="1" applyFont="1" applyBorder="1" applyAlignment="1" applyProtection="1">
      <alignment horizontal="left" vertical="center"/>
      <protection locked="0"/>
    </xf>
    <xf numFmtId="0" fontId="20" fillId="0" borderId="139" xfId="59" applyNumberFormat="1" applyBorder="1" applyAlignment="1" applyProtection="1">
      <alignment horizontal="left" vertical="center"/>
      <protection locked="0"/>
    </xf>
    <xf numFmtId="0" fontId="20" fillId="0" borderId="139" xfId="59" applyNumberFormat="1" applyBorder="1" applyAlignment="1" applyProtection="1">
      <alignment horizontal="center" vertical="center"/>
      <protection locked="0"/>
    </xf>
    <xf numFmtId="0" fontId="32" fillId="0" borderId="140" xfId="59" applyFont="1" applyBorder="1" applyAlignment="1" applyProtection="1">
      <alignment horizontal="center" vertical="center"/>
      <protection locked="0"/>
    </xf>
    <xf numFmtId="0" fontId="32" fillId="0" borderId="141" xfId="59" applyFont="1" applyBorder="1" applyAlignment="1" applyProtection="1">
      <alignment horizontal="center" vertical="center"/>
      <protection locked="0"/>
    </xf>
    <xf numFmtId="0" fontId="32" fillId="0" borderId="142" xfId="59" applyFont="1" applyBorder="1" applyAlignment="1" applyProtection="1">
      <alignment horizontal="center" vertical="center"/>
      <protection locked="0"/>
    </xf>
    <xf numFmtId="0" fontId="20" fillId="0" borderId="143" xfId="59" applyNumberFormat="1" applyFont="1" applyBorder="1" applyAlignment="1" applyProtection="1">
      <alignment horizontal="left" vertical="center"/>
      <protection locked="0"/>
    </xf>
    <xf numFmtId="0" fontId="20" fillId="0" borderId="143" xfId="59" applyNumberFormat="1" applyFont="1" applyBorder="1" applyAlignment="1" applyProtection="1">
      <alignment horizontal="center" vertical="center"/>
      <protection locked="0"/>
    </xf>
    <xf numFmtId="0" fontId="32" fillId="0" borderId="144" xfId="59" applyFont="1" applyBorder="1" applyAlignment="1" applyProtection="1">
      <alignment horizontal="center" vertical="center"/>
      <protection locked="0"/>
    </xf>
    <xf numFmtId="0" fontId="32" fillId="0" borderId="145" xfId="59" applyFont="1" applyBorder="1" applyAlignment="1" applyProtection="1">
      <alignment horizontal="center" vertical="center"/>
      <protection locked="0"/>
    </xf>
    <xf numFmtId="0" fontId="32" fillId="0" borderId="146" xfId="59" applyFont="1" applyBorder="1" applyAlignment="1" applyProtection="1">
      <alignment horizontal="center" vertical="center"/>
      <protection locked="0"/>
    </xf>
    <xf numFmtId="0" fontId="20" fillId="0" borderId="147" xfId="59" applyNumberFormat="1" applyBorder="1" applyAlignment="1" applyProtection="1">
      <alignment horizontal="left" vertical="center"/>
      <protection locked="0"/>
    </xf>
    <xf numFmtId="0" fontId="20" fillId="0" borderId="147" xfId="59" applyNumberFormat="1" applyFont="1" applyBorder="1" applyAlignment="1" applyProtection="1">
      <alignment horizontal="center" vertical="center"/>
      <protection locked="0"/>
    </xf>
    <xf numFmtId="0" fontId="32" fillId="0" borderId="148" xfId="59" applyFont="1" applyBorder="1" applyAlignment="1" applyProtection="1">
      <alignment horizontal="center" vertical="center"/>
      <protection locked="0"/>
    </xf>
    <xf numFmtId="0" fontId="32" fillId="0" borderId="149" xfId="59" applyFont="1" applyBorder="1" applyAlignment="1" applyProtection="1">
      <alignment horizontal="center" vertical="center"/>
      <protection locked="0"/>
    </xf>
    <xf numFmtId="0" fontId="32" fillId="0" borderId="150" xfId="59" applyFont="1" applyBorder="1" applyAlignment="1" applyProtection="1">
      <alignment horizontal="center" vertical="center"/>
      <protection locked="0"/>
    </xf>
    <xf numFmtId="0" fontId="32" fillId="0" borderId="138" xfId="59" applyFont="1" applyBorder="1" applyAlignment="1" applyProtection="1">
      <alignment horizontal="center" vertical="center"/>
      <protection locked="0"/>
    </xf>
    <xf numFmtId="0" fontId="32" fillId="0" borderId="79" xfId="59" applyFont="1" applyBorder="1" applyAlignment="1" applyProtection="1">
      <alignment horizontal="center" vertical="center"/>
      <protection locked="0"/>
    </xf>
    <xf numFmtId="0" fontId="32" fillId="0" borderId="142" xfId="59" applyFont="1" applyBorder="1" applyAlignment="1" applyProtection="1">
      <alignment horizontal="center" vertical="center"/>
      <protection locked="0"/>
    </xf>
    <xf numFmtId="0" fontId="32" fillId="0" borderId="151" xfId="59" applyFont="1" applyBorder="1" applyAlignment="1" applyProtection="1">
      <alignment horizontal="center" vertical="center"/>
      <protection locked="0"/>
    </xf>
    <xf numFmtId="0" fontId="32" fillId="0" borderId="151" xfId="59" applyFont="1" applyBorder="1" applyAlignment="1" applyProtection="1">
      <alignment horizontal="center" vertical="center"/>
      <protection locked="0"/>
    </xf>
    <xf numFmtId="0" fontId="32" fillId="0" borderId="152" xfId="59" applyFont="1" applyBorder="1" applyAlignment="1" applyProtection="1">
      <alignment horizontal="center" vertical="center"/>
      <protection locked="0"/>
    </xf>
    <xf numFmtId="1" fontId="25" fillId="0" borderId="37" xfId="59" applyNumberFormat="1" applyFont="1" applyFill="1" applyBorder="1" applyAlignment="1" applyProtection="1">
      <alignment horizontal="center"/>
      <protection/>
    </xf>
    <xf numFmtId="1" fontId="25" fillId="0" borderId="153" xfId="59" applyNumberFormat="1" applyFont="1" applyFill="1" applyBorder="1" applyAlignment="1" applyProtection="1">
      <alignment horizontal="center"/>
      <protection/>
    </xf>
    <xf numFmtId="1" fontId="25" fillId="0" borderId="154" xfId="59" applyNumberFormat="1" applyFont="1" applyFill="1" applyBorder="1" applyAlignment="1" applyProtection="1">
      <alignment horizontal="center"/>
      <protection/>
    </xf>
    <xf numFmtId="1" fontId="25" fillId="0" borderId="66" xfId="59" applyNumberFormat="1" applyFont="1" applyFill="1" applyBorder="1" applyAlignment="1" applyProtection="1">
      <alignment horizontal="center"/>
      <protection/>
    </xf>
    <xf numFmtId="2" fontId="27" fillId="0" borderId="37" xfId="59" applyNumberFormat="1" applyFont="1" applyBorder="1" applyAlignment="1" applyProtection="1">
      <alignment horizontal="center"/>
      <protection/>
    </xf>
    <xf numFmtId="2" fontId="27" fillId="0" borderId="153" xfId="59" applyNumberFormat="1" applyFont="1" applyBorder="1" applyAlignment="1" applyProtection="1">
      <alignment horizontal="center"/>
      <protection/>
    </xf>
    <xf numFmtId="2" fontId="27" fillId="0" borderId="154" xfId="59" applyNumberFormat="1" applyFont="1" applyBorder="1" applyAlignment="1" applyProtection="1">
      <alignment horizontal="center"/>
      <protection/>
    </xf>
    <xf numFmtId="2" fontId="27" fillId="0" borderId="66" xfId="59" applyNumberFormat="1" applyFont="1" applyBorder="1" applyAlignment="1" applyProtection="1">
      <alignment horizontal="center"/>
      <protection/>
    </xf>
    <xf numFmtId="1" fontId="27" fillId="7" borderId="29" xfId="59" applyNumberFormat="1" applyFont="1" applyFill="1" applyBorder="1" applyAlignment="1" applyProtection="1">
      <alignment horizontal="center" vertical="center"/>
      <protection locked="0"/>
    </xf>
    <xf numFmtId="1" fontId="27" fillId="7" borderId="38" xfId="59" applyNumberFormat="1" applyFont="1" applyFill="1" applyBorder="1" applyAlignment="1" applyProtection="1">
      <alignment horizontal="center" vertical="center"/>
      <protection locked="0"/>
    </xf>
    <xf numFmtId="1" fontId="27" fillId="7" borderId="139" xfId="59" applyNumberFormat="1" applyFont="1" applyFill="1" applyBorder="1" applyAlignment="1" applyProtection="1">
      <alignment horizontal="center" vertical="center"/>
      <protection locked="0"/>
    </xf>
    <xf numFmtId="1" fontId="27" fillId="7" borderId="143" xfId="59" applyNumberFormat="1" applyFont="1" applyFill="1" applyBorder="1" applyAlignment="1" applyProtection="1">
      <alignment horizontal="center" vertical="center"/>
      <protection locked="0"/>
    </xf>
    <xf numFmtId="1" fontId="27" fillId="7" borderId="147" xfId="59" applyNumberFormat="1" applyFont="1" applyFill="1" applyBorder="1" applyAlignment="1" applyProtection="1">
      <alignment horizontal="center" vertical="center"/>
      <protection locked="0"/>
    </xf>
    <xf numFmtId="0" fontId="20" fillId="0" borderId="155" xfId="0" applyNumberFormat="1" applyFont="1" applyFill="1" applyBorder="1" applyAlignment="1" applyProtection="1">
      <alignment horizontal="left" vertical="center"/>
      <protection locked="0"/>
    </xf>
    <xf numFmtId="0" fontId="20" fillId="0" borderId="155" xfId="0" applyNumberFormat="1" applyFont="1" applyFill="1" applyBorder="1" applyAlignment="1" applyProtection="1">
      <alignment horizontal="center" vertical="center"/>
      <protection locked="0"/>
    </xf>
    <xf numFmtId="0" fontId="32" fillId="0" borderId="156" xfId="0" applyFont="1" applyFill="1" applyBorder="1" applyAlignment="1" applyProtection="1">
      <alignment horizontal="center" vertical="center"/>
      <protection locked="0"/>
    </xf>
    <xf numFmtId="0" fontId="32" fillId="0" borderId="125" xfId="0" applyFont="1" applyFill="1" applyBorder="1" applyAlignment="1" applyProtection="1">
      <alignment horizontal="center" vertical="center"/>
      <protection locked="0"/>
    </xf>
    <xf numFmtId="0" fontId="32" fillId="0" borderId="14" xfId="0" applyFont="1" applyFill="1" applyBorder="1" applyAlignment="1" applyProtection="1">
      <alignment horizontal="center" vertical="center"/>
      <protection locked="0"/>
    </xf>
    <xf numFmtId="0" fontId="20" fillId="0" borderId="157" xfId="0" applyFont="1" applyFill="1" applyBorder="1" applyAlignment="1" applyProtection="1">
      <alignment horizontal="center"/>
      <protection locked="0"/>
    </xf>
    <xf numFmtId="0" fontId="32" fillId="0" borderId="158" xfId="0" applyFont="1" applyFill="1" applyBorder="1" applyAlignment="1" applyProtection="1">
      <alignment horizontal="center" vertical="center"/>
      <protection locked="0"/>
    </xf>
    <xf numFmtId="0" fontId="32" fillId="0" borderId="159" xfId="0" applyFont="1" applyFill="1" applyBorder="1" applyAlignment="1" applyProtection="1">
      <alignment horizontal="center" vertical="center"/>
      <protection locked="0"/>
    </xf>
    <xf numFmtId="0" fontId="32" fillId="32" borderId="160" xfId="0" applyFont="1" applyFill="1" applyBorder="1" applyAlignment="1" applyProtection="1">
      <alignment horizontal="center" vertical="center"/>
      <protection locked="0"/>
    </xf>
    <xf numFmtId="1" fontId="25" fillId="0" borderId="157" xfId="0" applyNumberFormat="1" applyFont="1" applyFill="1" applyBorder="1" applyAlignment="1" applyProtection="1">
      <alignment horizontal="center"/>
      <protection/>
    </xf>
    <xf numFmtId="0" fontId="25" fillId="0" borderId="161" xfId="0" applyFont="1" applyFill="1" applyBorder="1" applyAlignment="1" applyProtection="1">
      <alignment horizontal="center"/>
      <protection/>
    </xf>
    <xf numFmtId="2" fontId="27" fillId="0" borderId="162" xfId="0" applyNumberFormat="1" applyFont="1" applyFill="1" applyBorder="1" applyAlignment="1" applyProtection="1">
      <alignment horizontal="center"/>
      <protection/>
    </xf>
    <xf numFmtId="1" fontId="27" fillId="7" borderId="162" xfId="0" applyNumberFormat="1" applyFont="1" applyFill="1" applyBorder="1" applyAlignment="1" applyProtection="1">
      <alignment horizontal="center" vertical="center"/>
      <protection/>
    </xf>
    <xf numFmtId="1" fontId="0" fillId="0" borderId="163" xfId="0" applyNumberFormat="1" applyFont="1" applyBorder="1" applyAlignment="1">
      <alignment horizontal="center" vertical="center"/>
    </xf>
    <xf numFmtId="0" fontId="20" fillId="0" borderId="164" xfId="59" applyNumberFormat="1" applyFont="1" applyBorder="1" applyAlignment="1" applyProtection="1">
      <alignment horizontal="left" vertical="center"/>
      <protection locked="0"/>
    </xf>
    <xf numFmtId="0" fontId="20" fillId="0" borderId="164" xfId="59" applyNumberFormat="1" applyFont="1" applyBorder="1" applyAlignment="1" applyProtection="1">
      <alignment horizontal="center" vertical="center"/>
      <protection locked="0"/>
    </xf>
    <xf numFmtId="0" fontId="32" fillId="0" borderId="165" xfId="59" applyFont="1" applyBorder="1" applyAlignment="1" applyProtection="1">
      <alignment horizontal="center" vertical="center"/>
      <protection locked="0"/>
    </xf>
    <xf numFmtId="0" fontId="32" fillId="0" borderId="166" xfId="59" applyFont="1" applyBorder="1" applyAlignment="1" applyProtection="1">
      <alignment horizontal="center" vertical="center"/>
      <protection locked="0"/>
    </xf>
    <xf numFmtId="0" fontId="32" fillId="0" borderId="167" xfId="59" applyFont="1" applyBorder="1" applyAlignment="1" applyProtection="1">
      <alignment horizontal="center" vertical="center"/>
      <protection locked="0"/>
    </xf>
    <xf numFmtId="0" fontId="20" fillId="0" borderId="168" xfId="0" applyFont="1" applyFill="1" applyBorder="1" applyAlignment="1" applyProtection="1">
      <alignment horizontal="center"/>
      <protection locked="0"/>
    </xf>
    <xf numFmtId="0" fontId="32" fillId="0" borderId="169" xfId="0" applyFont="1" applyFill="1" applyBorder="1" applyAlignment="1" applyProtection="1">
      <alignment horizontal="center" vertical="center"/>
      <protection locked="0"/>
    </xf>
    <xf numFmtId="0" fontId="32" fillId="0" borderId="170" xfId="0" applyFont="1" applyFill="1" applyBorder="1" applyAlignment="1" applyProtection="1">
      <alignment horizontal="center" vertical="center"/>
      <protection locked="0"/>
    </xf>
    <xf numFmtId="0" fontId="32" fillId="0" borderId="171" xfId="0" applyFont="1" applyFill="1" applyBorder="1" applyAlignment="1" applyProtection="1">
      <alignment horizontal="center" vertical="center"/>
      <protection locked="0"/>
    </xf>
    <xf numFmtId="0" fontId="32" fillId="32" borderId="172" xfId="0" applyFont="1" applyFill="1" applyBorder="1" applyAlignment="1" applyProtection="1">
      <alignment horizontal="center" vertical="center"/>
      <protection locked="0"/>
    </xf>
    <xf numFmtId="1" fontId="25" fillId="0" borderId="168" xfId="0" applyNumberFormat="1" applyFont="1" applyFill="1" applyBorder="1" applyAlignment="1" applyProtection="1">
      <alignment horizontal="center"/>
      <protection/>
    </xf>
    <xf numFmtId="1" fontId="25" fillId="0" borderId="173" xfId="59" applyNumberFormat="1" applyFont="1" applyFill="1" applyBorder="1" applyAlignment="1" applyProtection="1">
      <alignment horizontal="center"/>
      <protection/>
    </xf>
    <xf numFmtId="2" fontId="27" fillId="0" borderId="173" xfId="59" applyNumberFormat="1" applyFont="1" applyBorder="1" applyAlignment="1" applyProtection="1">
      <alignment horizontal="center"/>
      <protection/>
    </xf>
    <xf numFmtId="1" fontId="27" fillId="7" borderId="164" xfId="59" applyNumberFormat="1" applyFont="1" applyFill="1" applyBorder="1" applyAlignment="1" applyProtection="1">
      <alignment horizontal="center" vertical="center"/>
      <protection locked="0"/>
    </xf>
    <xf numFmtId="1" fontId="27" fillId="7" borderId="174" xfId="0" applyNumberFormat="1" applyFont="1" applyFill="1" applyBorder="1" applyAlignment="1" applyProtection="1">
      <alignment horizontal="center" vertical="center"/>
      <protection/>
    </xf>
    <xf numFmtId="0" fontId="32" fillId="0" borderId="8" xfId="59" applyFont="1" applyFill="1" applyBorder="1" applyAlignment="1" applyProtection="1">
      <alignment horizontal="center" vertical="center"/>
      <protection locked="0"/>
    </xf>
    <xf numFmtId="0" fontId="20" fillId="0" borderId="38" xfId="59" applyNumberFormat="1" applyBorder="1" applyAlignment="1" applyProtection="1">
      <alignment horizontal="center" vertical="center"/>
      <protection locked="0"/>
    </xf>
    <xf numFmtId="0" fontId="32" fillId="0" borderId="39" xfId="59" applyFont="1" applyFill="1" applyBorder="1" applyAlignment="1" applyProtection="1">
      <alignment horizontal="center" vertical="center"/>
      <protection locked="0"/>
    </xf>
    <xf numFmtId="0" fontId="20" fillId="0" borderId="139" xfId="59" applyNumberFormat="1" applyFont="1" applyBorder="1" applyAlignment="1" applyProtection="1">
      <alignment horizontal="center" vertical="center"/>
      <protection locked="0"/>
    </xf>
    <xf numFmtId="0" fontId="42" fillId="33" borderId="31" xfId="59" applyFont="1" applyFill="1" applyBorder="1" applyAlignment="1" applyProtection="1">
      <alignment horizontal="center" vertical="center"/>
      <protection locked="0"/>
    </xf>
    <xf numFmtId="0" fontId="32" fillId="0" borderId="175" xfId="59" applyFont="1" applyBorder="1" applyAlignment="1" applyProtection="1">
      <alignment horizontal="center" vertical="center"/>
      <protection locked="0"/>
    </xf>
    <xf numFmtId="0" fontId="25" fillId="0" borderId="37" xfId="59" applyFont="1" applyFill="1" applyBorder="1" applyAlignment="1" applyProtection="1">
      <alignment horizontal="center"/>
      <protection/>
    </xf>
    <xf numFmtId="0" fontId="25" fillId="0" borderId="153" xfId="59" applyFont="1" applyFill="1" applyBorder="1" applyAlignment="1" applyProtection="1">
      <alignment horizontal="center"/>
      <protection/>
    </xf>
    <xf numFmtId="0" fontId="25" fillId="0" borderId="154" xfId="59" applyFont="1" applyFill="1" applyBorder="1" applyAlignment="1" applyProtection="1">
      <alignment horizontal="center"/>
      <protection/>
    </xf>
    <xf numFmtId="0" fontId="25" fillId="0" borderId="66" xfId="59" applyFont="1" applyFill="1" applyBorder="1" applyAlignment="1" applyProtection="1">
      <alignment horizontal="center"/>
      <protection/>
    </xf>
    <xf numFmtId="0" fontId="0" fillId="0" borderId="29" xfId="0" applyNumberFormat="1" applyBorder="1" applyAlignment="1" applyProtection="1">
      <alignment horizontal="left" vertical="center"/>
      <protection locked="0"/>
    </xf>
    <xf numFmtId="0" fontId="0" fillId="0" borderId="176" xfId="0" applyBorder="1" applyAlignment="1" applyProtection="1">
      <alignment horizontal="center"/>
      <protection locked="0"/>
    </xf>
    <xf numFmtId="0" fontId="32" fillId="0" borderId="177" xfId="0" applyFont="1" applyBorder="1" applyAlignment="1" applyProtection="1">
      <alignment horizontal="center" vertical="center"/>
      <protection locked="0"/>
    </xf>
    <xf numFmtId="0" fontId="32" fillId="0" borderId="178" xfId="0" applyFont="1" applyBorder="1" applyAlignment="1" applyProtection="1">
      <alignment horizontal="center" vertical="center"/>
      <protection locked="0"/>
    </xf>
    <xf numFmtId="0" fontId="32" fillId="0" borderId="138" xfId="0" applyFont="1" applyBorder="1" applyAlignment="1" applyProtection="1">
      <alignment horizontal="center" vertical="center"/>
      <protection locked="0"/>
    </xf>
    <xf numFmtId="0" fontId="32" fillId="31" borderId="65" xfId="0" applyFont="1" applyFill="1" applyBorder="1" applyAlignment="1" applyProtection="1">
      <alignment horizontal="center" vertical="center"/>
      <protection locked="0"/>
    </xf>
    <xf numFmtId="1" fontId="25" fillId="0" borderId="157" xfId="0" applyNumberFormat="1" applyFont="1" applyBorder="1" applyAlignment="1" applyProtection="1">
      <alignment horizontal="center"/>
      <protection/>
    </xf>
    <xf numFmtId="0" fontId="0" fillId="0" borderId="179" xfId="0" applyBorder="1" applyAlignment="1" applyProtection="1">
      <alignment horizontal="center"/>
      <protection locked="0"/>
    </xf>
    <xf numFmtId="0" fontId="32" fillId="0" borderId="180" xfId="0" applyFont="1" applyBorder="1" applyAlignment="1" applyProtection="1">
      <alignment horizontal="center" vertical="center"/>
      <protection locked="0"/>
    </xf>
    <xf numFmtId="0" fontId="32" fillId="0" borderId="181" xfId="0" applyFont="1" applyBorder="1" applyAlignment="1" applyProtection="1">
      <alignment horizontal="center" vertical="center"/>
      <protection locked="0"/>
    </xf>
    <xf numFmtId="0" fontId="32" fillId="0" borderId="167" xfId="0" applyFont="1" applyBorder="1" applyAlignment="1" applyProtection="1">
      <alignment horizontal="center" vertical="center"/>
      <protection locked="0"/>
    </xf>
    <xf numFmtId="0" fontId="32" fillId="31" borderId="182" xfId="0" applyFont="1" applyFill="1" applyBorder="1" applyAlignment="1" applyProtection="1">
      <alignment horizontal="center" vertical="center"/>
      <protection locked="0"/>
    </xf>
    <xf numFmtId="1" fontId="25" fillId="0" borderId="168" xfId="0" applyNumberFormat="1" applyFont="1" applyBorder="1" applyAlignment="1" applyProtection="1">
      <alignment horizontal="center"/>
      <protection/>
    </xf>
    <xf numFmtId="0" fontId="25" fillId="0" borderId="173" xfId="59" applyFont="1" applyFill="1" applyBorder="1" applyAlignment="1" applyProtection="1">
      <alignment horizontal="center"/>
      <protection/>
    </xf>
    <xf numFmtId="1" fontId="27" fillId="7" borderId="183" xfId="0" applyNumberFormat="1" applyFont="1" applyFill="1" applyBorder="1" applyAlignment="1" applyProtection="1">
      <alignment horizontal="center" vertical="center"/>
      <protection/>
    </xf>
    <xf numFmtId="0" fontId="20" fillId="0" borderId="44" xfId="59" applyNumberFormat="1" applyBorder="1" applyAlignment="1" applyProtection="1">
      <alignment horizontal="left" vertical="center"/>
      <protection locked="0"/>
    </xf>
    <xf numFmtId="0" fontId="20" fillId="0" borderId="44" xfId="59" applyNumberFormat="1" applyBorder="1" applyAlignment="1" applyProtection="1">
      <alignment horizontal="center" vertical="center"/>
      <protection locked="0"/>
    </xf>
    <xf numFmtId="0" fontId="32" fillId="0" borderId="45" xfId="59" applyFont="1" applyBorder="1" applyAlignment="1" applyProtection="1">
      <alignment horizontal="center" vertical="center"/>
      <protection locked="0"/>
    </xf>
    <xf numFmtId="0" fontId="32" fillId="0" borderId="46" xfId="59" applyFont="1" applyBorder="1" applyAlignment="1" applyProtection="1">
      <alignment horizontal="center" vertical="center"/>
      <protection locked="0"/>
    </xf>
    <xf numFmtId="0" fontId="32" fillId="0" borderId="80" xfId="59" applyFont="1" applyBorder="1" applyAlignment="1" applyProtection="1">
      <alignment horizontal="center" vertical="center"/>
      <protection locked="0"/>
    </xf>
    <xf numFmtId="0" fontId="32" fillId="0" borderId="80" xfId="59" applyFont="1" applyBorder="1" applyAlignment="1" applyProtection="1">
      <alignment horizontal="center" vertical="center"/>
      <protection locked="0"/>
    </xf>
    <xf numFmtId="0" fontId="32" fillId="0" borderId="175" xfId="59" applyFont="1" applyBorder="1" applyAlignment="1" applyProtection="1">
      <alignment horizontal="center" vertical="center"/>
      <protection locked="0"/>
    </xf>
    <xf numFmtId="0" fontId="32" fillId="0" borderId="184" xfId="59" applyFont="1" applyBorder="1" applyAlignment="1" applyProtection="1">
      <alignment horizontal="center" vertical="center"/>
      <protection locked="0"/>
    </xf>
    <xf numFmtId="0" fontId="0" fillId="0" borderId="185" xfId="0" applyBorder="1" applyAlignment="1" applyProtection="1">
      <alignment horizontal="center"/>
      <protection locked="0"/>
    </xf>
    <xf numFmtId="0" fontId="32" fillId="0" borderId="186" xfId="0" applyFont="1" applyBorder="1" applyAlignment="1" applyProtection="1">
      <alignment horizontal="center" vertical="center"/>
      <protection locked="0"/>
    </xf>
    <xf numFmtId="0" fontId="32" fillId="0" borderId="142" xfId="0" applyFont="1" applyBorder="1" applyAlignment="1" applyProtection="1">
      <alignment horizontal="center" vertical="center"/>
      <protection locked="0"/>
    </xf>
    <xf numFmtId="0" fontId="32" fillId="31" borderId="187" xfId="0" applyFont="1" applyFill="1" applyBorder="1" applyAlignment="1" applyProtection="1">
      <alignment horizontal="center" vertical="center"/>
      <protection locked="0"/>
    </xf>
    <xf numFmtId="1" fontId="25" fillId="0" borderId="188" xfId="0" applyNumberFormat="1" applyFont="1" applyBorder="1" applyAlignment="1" applyProtection="1">
      <alignment horizontal="center"/>
      <protection/>
    </xf>
    <xf numFmtId="1" fontId="27" fillId="7" borderId="153" xfId="0" applyNumberFormat="1" applyFont="1" applyFill="1" applyBorder="1" applyAlignment="1" applyProtection="1">
      <alignment horizontal="center" vertical="center"/>
      <protection/>
    </xf>
    <xf numFmtId="0" fontId="20" fillId="0" borderId="189" xfId="59" applyNumberFormat="1" applyFont="1" applyBorder="1" applyAlignment="1" applyProtection="1">
      <alignment horizontal="left" vertical="center"/>
      <protection locked="0"/>
    </xf>
    <xf numFmtId="0" fontId="20" fillId="0" borderId="189" xfId="59" applyNumberFormat="1" applyFont="1" applyBorder="1" applyAlignment="1" applyProtection="1">
      <alignment horizontal="center" vertical="center"/>
      <protection locked="0"/>
    </xf>
    <xf numFmtId="0" fontId="32" fillId="0" borderId="190" xfId="59" applyFont="1" applyBorder="1" applyAlignment="1" applyProtection="1">
      <alignment horizontal="center" vertical="center"/>
      <protection locked="0"/>
    </xf>
    <xf numFmtId="0" fontId="32" fillId="0" borderId="191" xfId="59" applyFont="1" applyBorder="1" applyAlignment="1" applyProtection="1">
      <alignment horizontal="center" vertical="center"/>
      <protection locked="0"/>
    </xf>
    <xf numFmtId="0" fontId="32" fillId="0" borderId="192" xfId="59" applyFont="1" applyBorder="1" applyAlignment="1" applyProtection="1">
      <alignment horizontal="center" vertical="center"/>
      <protection locked="0"/>
    </xf>
    <xf numFmtId="0" fontId="0" fillId="0" borderId="193" xfId="0" applyBorder="1" applyAlignment="1" applyProtection="1">
      <alignment horizontal="center"/>
      <protection locked="0"/>
    </xf>
    <xf numFmtId="0" fontId="32" fillId="0" borderId="194" xfId="0" applyFont="1" applyBorder="1" applyAlignment="1" applyProtection="1">
      <alignment horizontal="center" vertical="center"/>
      <protection locked="0"/>
    </xf>
    <xf numFmtId="0" fontId="32" fillId="0" borderId="195" xfId="0" applyFont="1" applyBorder="1" applyAlignment="1" applyProtection="1">
      <alignment horizontal="center" vertical="center"/>
      <protection locked="0"/>
    </xf>
    <xf numFmtId="0" fontId="32" fillId="0" borderId="192" xfId="0" applyFont="1" applyBorder="1" applyAlignment="1" applyProtection="1">
      <alignment horizontal="center" vertical="center"/>
      <protection locked="0"/>
    </xf>
    <xf numFmtId="0" fontId="32" fillId="31" borderId="196" xfId="0" applyFont="1" applyFill="1" applyBorder="1" applyAlignment="1" applyProtection="1">
      <alignment horizontal="center" vertical="center"/>
      <protection locked="0"/>
    </xf>
    <xf numFmtId="1" fontId="25" fillId="0" borderId="197" xfId="0" applyNumberFormat="1" applyFont="1" applyBorder="1" applyAlignment="1" applyProtection="1">
      <alignment horizontal="center"/>
      <protection/>
    </xf>
    <xf numFmtId="0" fontId="25" fillId="0" borderId="198" xfId="59" applyFont="1" applyFill="1" applyBorder="1" applyAlignment="1" applyProtection="1">
      <alignment horizontal="center"/>
      <protection/>
    </xf>
    <xf numFmtId="2" fontId="27" fillId="0" borderId="198" xfId="59" applyNumberFormat="1" applyFont="1" applyBorder="1" applyAlignment="1" applyProtection="1">
      <alignment horizontal="center"/>
      <protection/>
    </xf>
    <xf numFmtId="1" fontId="27" fillId="7" borderId="198" xfId="0" applyNumberFormat="1" applyFont="1" applyFill="1" applyBorder="1" applyAlignment="1" applyProtection="1">
      <alignment horizontal="center" vertical="center"/>
      <protection/>
    </xf>
    <xf numFmtId="1" fontId="27" fillId="7" borderId="44" xfId="59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/>
    </xf>
    <xf numFmtId="0" fontId="0" fillId="0" borderId="0" xfId="0" applyAlignment="1">
      <alignment/>
    </xf>
    <xf numFmtId="0" fontId="43" fillId="0" borderId="199" xfId="0" applyFont="1" applyBorder="1" applyAlignment="1">
      <alignment horizontal="right" vertical="center"/>
    </xf>
    <xf numFmtId="0" fontId="43" fillId="0" borderId="200" xfId="0" applyFont="1" applyBorder="1" applyAlignment="1">
      <alignment horizontal="right" vertical="center"/>
    </xf>
    <xf numFmtId="0" fontId="43" fillId="0" borderId="201" xfId="0" applyFont="1" applyBorder="1" applyAlignment="1">
      <alignment horizontal="right" vertical="center"/>
    </xf>
    <xf numFmtId="0" fontId="41" fillId="33" borderId="175" xfId="59" applyFont="1" applyFill="1" applyBorder="1" applyAlignment="1" applyProtection="1">
      <alignment horizontal="center" vertical="center"/>
      <protection locked="0"/>
    </xf>
    <xf numFmtId="0" fontId="41" fillId="33" borderId="31" xfId="59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rmal_chodv9_1" xfId="56"/>
    <cellStyle name="Normal_chodv9_temp" xfId="57"/>
    <cellStyle name="Normal_Tabulka" xfId="58"/>
    <cellStyle name="normální_List1" xfId="59"/>
    <cellStyle name="Note" xfId="60"/>
    <cellStyle name="Output" xfId="61"/>
    <cellStyle name="Percent" xfId="62"/>
    <cellStyle name="Followed Hyperlink" xfId="63"/>
    <cellStyle name="Title" xfId="64"/>
    <cellStyle name="Total" xfId="65"/>
    <cellStyle name="Warning Text" xfId="66"/>
  </cellStyles>
  <dxfs count="132"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  <color rgb="FFFFFF0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  <fill>
        <patternFill>
          <bgColor indexed="13"/>
        </patternFill>
      </fill>
    </dxf>
    <dxf>
      <font>
        <b val="0"/>
        <color indexed="10"/>
      </font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3C3F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3</xdr:row>
      <xdr:rowOff>9525</xdr:rowOff>
    </xdr:from>
    <xdr:to>
      <xdr:col>15</xdr:col>
      <xdr:colOff>0</xdr:colOff>
      <xdr:row>4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714375"/>
          <a:ext cx="666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72"/>
  <sheetViews>
    <sheetView showGridLines="0" showZeros="0" tabSelected="1" zoomScalePageLayoutView="0" workbookViewId="0" topLeftCell="A1">
      <selection activeCell="A1" sqref="A1:D1"/>
    </sheetView>
  </sheetViews>
  <sheetFormatPr defaultColWidth="9.140625" defaultRowHeight="12.75"/>
  <cols>
    <col min="1" max="1" width="4.7109375" style="1" customWidth="1"/>
    <col min="2" max="2" width="22.57421875" style="2" customWidth="1"/>
    <col min="3" max="3" width="5.00390625" style="0" customWidth="1"/>
    <col min="4" max="5" width="5.00390625" style="3" customWidth="1"/>
    <col min="6" max="12" width="5.00390625" style="0" customWidth="1"/>
    <col min="13" max="13" width="9.8515625" style="0" customWidth="1"/>
    <col min="14" max="14" width="7.140625" style="0" hidden="1" customWidth="1"/>
    <col min="15" max="15" width="0.13671875" style="0" customWidth="1"/>
    <col min="16" max="16" width="14.00390625" style="0" customWidth="1"/>
    <col min="17" max="20" width="6.140625" style="0" customWidth="1"/>
    <col min="21" max="21" width="8.421875" style="0" hidden="1" customWidth="1"/>
    <col min="22" max="22" width="9.421875" style="0" hidden="1" customWidth="1"/>
    <col min="23" max="28" width="9.140625" style="0" hidden="1" customWidth="1"/>
    <col min="29" max="29" width="21.28125" style="0" hidden="1" customWidth="1"/>
    <col min="30" max="30" width="9.140625" style="0" hidden="1" customWidth="1"/>
    <col min="33" max="33" width="18.421875" style="0" customWidth="1"/>
  </cols>
  <sheetData>
    <row r="1" spans="1:14" ht="20.25" customHeight="1">
      <c r="A1" s="327" t="s">
        <v>72</v>
      </c>
      <c r="B1" s="327"/>
      <c r="C1" s="327"/>
      <c r="D1" s="328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0" ht="14.25" customHeight="1">
      <c r="A2" s="4"/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Q2" s="176"/>
      <c r="R2" s="176">
        <v>2</v>
      </c>
      <c r="S2" s="176">
        <v>3</v>
      </c>
      <c r="T2" s="176">
        <v>4</v>
      </c>
    </row>
    <row r="3" spans="1:20" ht="21" customHeight="1">
      <c r="A3" s="5"/>
      <c r="B3" s="6" t="s">
        <v>0</v>
      </c>
      <c r="C3" s="2">
        <f aca="true" t="shared" si="0" ref="C3:L3">COUNT(C6:C59)</f>
        <v>28</v>
      </c>
      <c r="D3" s="2">
        <f t="shared" si="0"/>
        <v>30</v>
      </c>
      <c r="E3" s="2">
        <f t="shared" si="0"/>
        <v>29</v>
      </c>
      <c r="F3" s="2">
        <f t="shared" si="0"/>
        <v>0</v>
      </c>
      <c r="G3" s="2">
        <f t="shared" si="0"/>
        <v>0</v>
      </c>
      <c r="H3" s="2">
        <f t="shared" si="0"/>
        <v>0</v>
      </c>
      <c r="I3" s="2">
        <f t="shared" si="0"/>
        <v>0</v>
      </c>
      <c r="J3" s="2">
        <f t="shared" si="0"/>
        <v>0</v>
      </c>
      <c r="K3" s="2">
        <f t="shared" si="0"/>
        <v>0</v>
      </c>
      <c r="L3" s="2">
        <f t="shared" si="0"/>
        <v>0</v>
      </c>
      <c r="M3" s="2"/>
      <c r="N3" s="2"/>
      <c r="Q3" s="176">
        <v>6</v>
      </c>
      <c r="R3" s="176">
        <v>7</v>
      </c>
      <c r="S3" s="176">
        <v>8</v>
      </c>
      <c r="T3" s="176">
        <v>9</v>
      </c>
    </row>
    <row r="4" spans="1:32" s="13" customFormat="1" ht="21.75" customHeight="1" thickBot="1">
      <c r="A4" s="7"/>
      <c r="B4" s="8"/>
      <c r="C4" s="175">
        <v>1</v>
      </c>
      <c r="D4" s="9">
        <v>2</v>
      </c>
      <c r="E4" s="9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1"/>
      <c r="N4" s="12"/>
      <c r="P4" s="14" t="s">
        <v>53</v>
      </c>
      <c r="Q4" s="14" t="s">
        <v>1</v>
      </c>
      <c r="R4" s="14" t="s">
        <v>2</v>
      </c>
      <c r="S4" s="14" t="s">
        <v>3</v>
      </c>
      <c r="T4" s="14" t="s">
        <v>4</v>
      </c>
      <c r="U4" s="14"/>
      <c r="V4" s="13">
        <f aca="true" t="shared" si="1" ref="V4:AA4">100*W4</f>
        <v>1000000000000</v>
      </c>
      <c r="W4" s="13">
        <f t="shared" si="1"/>
        <v>10000000000</v>
      </c>
      <c r="X4" s="13">
        <f t="shared" si="1"/>
        <v>100000000</v>
      </c>
      <c r="Y4" s="13">
        <f t="shared" si="1"/>
        <v>1000000</v>
      </c>
      <c r="Z4" s="13">
        <f t="shared" si="1"/>
        <v>10000</v>
      </c>
      <c r="AA4" s="13">
        <f t="shared" si="1"/>
        <v>100</v>
      </c>
      <c r="AB4" s="13">
        <v>1</v>
      </c>
      <c r="AE4"/>
      <c r="AF4"/>
    </row>
    <row r="5" spans="1:30" ht="12.75" customHeight="1" thickBot="1">
      <c r="A5" s="15"/>
      <c r="B5" s="16" t="s">
        <v>5</v>
      </c>
      <c r="C5" s="174" t="s">
        <v>6</v>
      </c>
      <c r="D5" s="17" t="s">
        <v>6</v>
      </c>
      <c r="E5" s="17" t="s">
        <v>6</v>
      </c>
      <c r="F5" s="17" t="s">
        <v>6</v>
      </c>
      <c r="G5" s="17" t="s">
        <v>6</v>
      </c>
      <c r="H5" s="17" t="s">
        <v>6</v>
      </c>
      <c r="I5" s="17" t="s">
        <v>6</v>
      </c>
      <c r="J5" s="17" t="s">
        <v>6</v>
      </c>
      <c r="K5" s="17" t="s">
        <v>6</v>
      </c>
      <c r="L5" s="17" t="s">
        <v>6</v>
      </c>
      <c r="M5" s="18" t="s">
        <v>7</v>
      </c>
      <c r="N5" s="12"/>
      <c r="W5" s="38">
        <v>1</v>
      </c>
      <c r="X5" s="38">
        <v>2</v>
      </c>
      <c r="Y5" s="38">
        <v>3</v>
      </c>
      <c r="Z5" s="38">
        <v>4</v>
      </c>
      <c r="AA5" s="38">
        <v>5</v>
      </c>
      <c r="AB5" s="38">
        <v>6</v>
      </c>
      <c r="AC5" s="38"/>
      <c r="AD5" s="38"/>
    </row>
    <row r="6" spans="1:30" ht="12.75" customHeight="1">
      <c r="A6" s="19">
        <v>1</v>
      </c>
      <c r="B6" s="20" t="s">
        <v>19</v>
      </c>
      <c r="C6" s="21">
        <f>IF(ISERROR(VLOOKUP($B6,'Vysledky (1)'!$B$5:$R$52,17,FALSE)),"",VLOOKUP($B6,'Vysledky (1)'!$B$5:$R$52,17,FALSE))</f>
        <v>60</v>
      </c>
      <c r="D6" s="21">
        <f>IF(ISERROR(VLOOKUP($B6,'Vysledky (2)'!$B$5:$R$52,17,FALSE)),"",VLOOKUP($B6,'Vysledky (2)'!$B$5:$R$52,17,FALSE))</f>
        <v>45</v>
      </c>
      <c r="E6" s="21">
        <f>IF(ISERROR(VLOOKUP($B6,'Vysledky (3)'!$B$5:$R$52,17,FALSE)),"",VLOOKUP($B6,'Vysledky (3)'!$B$5:$R$52,17,FALSE))</f>
        <v>55</v>
      </c>
      <c r="F6" s="21">
        <f>IF(ISERROR(VLOOKUP($B6,'Vysledky (4)'!$B$5:$R$52,17,FALSE)),"",VLOOKUP($B6,'Vysledky (4)'!$B$5:$R$52,17,FALSE))</f>
      </c>
      <c r="G6" s="21">
        <f>IF(ISERROR(VLOOKUP($B6,'Vysledky (5)'!$B$5:$R$52,17,FALSE)),"",VLOOKUP($B6,'Vysledky (5)'!$B$5:$R$52,17,FALSE))</f>
      </c>
      <c r="H6" s="21">
        <f>IF(ISERROR(VLOOKUP($B6,'Vysledky (6)'!$B$5:$R$52,17,FALSE)),"",VLOOKUP($B6,'Vysledky (6)'!$B$5:$R$52,17,FALSE))</f>
      </c>
      <c r="I6" s="21">
        <f>IF(ISERROR(VLOOKUP($B6,'Vysledky (7)'!$B$5:$R$52,17,FALSE)),"",VLOOKUP($B6,'Vysledky (7)'!$B$5:$R$52,17,FALSE))</f>
      </c>
      <c r="J6" s="21">
        <f>IF(ISERROR(VLOOKUP($B6,'Vysledky (8)'!$B$5:$R$52,17,FALSE)),"",VLOOKUP($B6,'Vysledky (8)'!$B$5:$R$52,17,FALSE))</f>
      </c>
      <c r="K6" s="21">
        <f>IF(ISERROR(VLOOKUP($B6,'Vysledky (9)'!$B$5:$R$52,17,FALSE)),"",VLOOKUP($B6,'Vysledky (9)'!$B$5:$R$52,17,FALSE))</f>
      </c>
      <c r="L6" s="21">
        <f>IF(ISERROR(VLOOKUP($B6,'Vysledky (10)'!$B$5:$R$52,17,FALSE)),"",VLOOKUP($B6,'Vysledky (10)'!$B$5:$R$52,17,FALSE))</f>
      </c>
      <c r="M6" s="22">
        <f>U6</f>
        <v>160</v>
      </c>
      <c r="N6" s="23"/>
      <c r="O6">
        <f>SUM(C6:L6)</f>
        <v>160</v>
      </c>
      <c r="P6">
        <f>COUNT(C6:L6)</f>
        <v>3</v>
      </c>
      <c r="Q6" s="24">
        <f>IF($P6&gt;Q$3,MIN($C6:$L6),0)</f>
        <v>0</v>
      </c>
      <c r="R6" s="24">
        <f>IF($P6&gt;R$3,SMALL($C6:$L6,R$2),0)</f>
        <v>0</v>
      </c>
      <c r="S6" s="24">
        <f>IF($P6&gt;S$3,SMALL($C6:$L6,S$2),0)</f>
        <v>0</v>
      </c>
      <c r="T6" s="24">
        <f>IF($P6&gt;T$3,SMALL($C6:$L6,T$2),0)</f>
        <v>0</v>
      </c>
      <c r="U6">
        <f>O6-SUM(Q6:T6)</f>
        <v>160</v>
      </c>
      <c r="V6">
        <f>U6*V$4</f>
        <v>160000000000000</v>
      </c>
      <c r="W6" s="39">
        <f>IF(ISERROR(LARGE($C6:$L6,W$5)),0,LARGE($C6:$L6,W$5))*W$4</f>
        <v>600000000000</v>
      </c>
      <c r="X6" s="39">
        <f>IF(ISERROR(LARGE($C6:$L6,X$5)),0,LARGE($C6:$L6,X$5))*X$4</f>
        <v>5500000000</v>
      </c>
      <c r="Y6" s="39">
        <f>IF(ISERROR(LARGE($C6:$L6,Y$5)),0,LARGE($C6:$L6,Y$5))*Y$4</f>
        <v>45000000</v>
      </c>
      <c r="Z6" s="39">
        <f>IF(ISERROR(LARGE($C6:$L6,Z$5)),0,LARGE($C6:$L6,Z$5))*Z$4</f>
        <v>0</v>
      </c>
      <c r="AA6" s="39">
        <f>IF(ISERROR(LARGE($C6:$L6,AA$5)),0,LARGE($C6:$L6,AA$5))*AA$4</f>
        <v>0</v>
      </c>
      <c r="AB6" s="39">
        <f>IF(ISERROR(LARGE($C6:$L6,AB$5)),0,LARGE($C6:$L6,AB$5))*AB$4</f>
        <v>0</v>
      </c>
      <c r="AC6" s="40">
        <f>SUM(V6:AB6)</f>
        <v>160605545000000</v>
      </c>
      <c r="AD6" s="41">
        <f>RANK(AC6,AC$6:AC$53)</f>
        <v>1</v>
      </c>
    </row>
    <row r="7" spans="1:30" ht="12.75" customHeight="1">
      <c r="A7" s="19">
        <f aca="true" t="shared" si="2" ref="A7:A38">A6+1</f>
        <v>2</v>
      </c>
      <c r="B7" s="20" t="s">
        <v>61</v>
      </c>
      <c r="C7" s="21">
        <f>IF(ISERROR(VLOOKUP($B7,'Vysledky (1)'!$B$5:$R$52,17,FALSE)),"",VLOOKUP($B7,'Vysledky (1)'!$B$5:$R$52,17,FALSE))</f>
        <v>50</v>
      </c>
      <c r="D7" s="21">
        <f>IF(ISERROR(VLOOKUP($B7,'Vysledky (2)'!$B$5:$R$52,17,FALSE)),"",VLOOKUP($B7,'Vysledky (2)'!$B$5:$R$52,17,FALSE))</f>
        <v>23</v>
      </c>
      <c r="E7" s="21">
        <f>IF(ISERROR(VLOOKUP($B7,'Vysledky (3)'!$B$5:$R$52,17,FALSE)),"",VLOOKUP($B7,'Vysledky (3)'!$B$5:$R$52,17,FALSE))</f>
        <v>60</v>
      </c>
      <c r="F7" s="21">
        <f>IF(ISERROR(VLOOKUP($B7,'Vysledky (4)'!$B$5:$R$52,17,FALSE)),"",VLOOKUP($B7,'Vysledky (4)'!$B$5:$R$52,17,FALSE))</f>
      </c>
      <c r="G7" s="21">
        <f>IF(ISERROR(VLOOKUP($B7,'Vysledky (5)'!$B$5:$R$52,17,FALSE)),"",VLOOKUP($B7,'Vysledky (5)'!$B$5:$R$52,17,FALSE))</f>
      </c>
      <c r="H7" s="21">
        <f>IF(ISERROR(VLOOKUP($B7,'Vysledky (6)'!$B$5:$R$52,17,FALSE)),"",VLOOKUP($B7,'Vysledky (6)'!$B$5:$R$52,17,FALSE))</f>
      </c>
      <c r="I7" s="21">
        <f>IF(ISERROR(VLOOKUP($B7,'Vysledky (7)'!$B$5:$R$52,17,FALSE)),"",VLOOKUP($B7,'Vysledky (7)'!$B$5:$R$52,17,FALSE))</f>
      </c>
      <c r="J7" s="21">
        <f>IF(ISERROR(VLOOKUP($B7,'Vysledky (8)'!$B$5:$R$52,17,FALSE)),"",VLOOKUP($B7,'Vysledky (8)'!$B$5:$R$52,17,FALSE))</f>
      </c>
      <c r="K7" s="21">
        <f>IF(ISERROR(VLOOKUP($B7,'Vysledky (9)'!$B$5:$R$52,17,FALSE)),"",VLOOKUP($B7,'Vysledky (9)'!$B$5:$R$52,17,FALSE))</f>
      </c>
      <c r="L7" s="21">
        <f>IF(ISERROR(VLOOKUP($B7,'Vysledky (10)'!$B$5:$R$52,17,FALSE)),"",VLOOKUP($B7,'Vysledky (10)'!$B$5:$R$52,17,FALSE))</f>
      </c>
      <c r="M7" s="22">
        <f>U7</f>
        <v>133</v>
      </c>
      <c r="N7" s="23"/>
      <c r="O7">
        <f>SUM(C7:L7)</f>
        <v>133</v>
      </c>
      <c r="P7">
        <f>COUNT(C7:L7)</f>
        <v>3</v>
      </c>
      <c r="Q7" s="24">
        <f>IF($P7&gt;Q$3,MIN($C7:$L7),0)</f>
        <v>0</v>
      </c>
      <c r="R7" s="24">
        <f>IF($P7&gt;R$3,SMALL($C7:$L7,R$2),0)</f>
        <v>0</v>
      </c>
      <c r="S7" s="24">
        <f>IF($P7&gt;S$3,SMALL($C7:$L7,S$2),0)</f>
        <v>0</v>
      </c>
      <c r="T7" s="24">
        <f>IF($P7&gt;T$3,SMALL($C7:$L7,T$2),0)</f>
        <v>0</v>
      </c>
      <c r="U7">
        <f>O7-SUM(Q7:T7)</f>
        <v>133</v>
      </c>
      <c r="V7">
        <f>U7*V$4</f>
        <v>133000000000000</v>
      </c>
      <c r="W7" s="39">
        <f>IF(ISERROR(LARGE($C7:$L7,W$5)),0,LARGE($C7:$L7,W$5))*W$4</f>
        <v>600000000000</v>
      </c>
      <c r="X7" s="39">
        <f>IF(ISERROR(LARGE($C7:$L7,X$5)),0,LARGE($C7:$L7,X$5))*X$4</f>
        <v>5000000000</v>
      </c>
      <c r="Y7" s="39">
        <f>IF(ISERROR(LARGE($C7:$L7,Y$5)),0,LARGE($C7:$L7,Y$5))*Y$4</f>
        <v>23000000</v>
      </c>
      <c r="Z7" s="39">
        <f>IF(ISERROR(LARGE($C7:$L7,Z$5)),0,LARGE($C7:$L7,Z$5))*Z$4</f>
        <v>0</v>
      </c>
      <c r="AA7" s="39">
        <f>IF(ISERROR(LARGE($C7:$L7,AA$5)),0,LARGE($C7:$L7,AA$5))*AA$4</f>
        <v>0</v>
      </c>
      <c r="AB7" s="39">
        <f>IF(ISERROR(LARGE($C7:$L7,AB$5)),0,LARGE($C7:$L7,AB$5))*AB$4</f>
        <v>0</v>
      </c>
      <c r="AC7" s="40">
        <f>SUM(V7:AB7)</f>
        <v>133605023000000</v>
      </c>
      <c r="AD7" s="41">
        <f>RANK(AC7,AC$6:AC$53)</f>
        <v>2</v>
      </c>
    </row>
    <row r="8" spans="1:30" ht="12.75" customHeight="1">
      <c r="A8" s="19">
        <f t="shared" si="2"/>
        <v>3</v>
      </c>
      <c r="B8" s="20" t="s">
        <v>44</v>
      </c>
      <c r="C8" s="21">
        <f>IF(ISERROR(VLOOKUP($B8,'Vysledky (1)'!$B$5:$R$52,17,FALSE)),"",VLOOKUP($B8,'Vysledky (1)'!$B$5:$R$52,17,FALSE))</f>
        <v>23</v>
      </c>
      <c r="D8" s="21">
        <f>IF(ISERROR(VLOOKUP($B8,'Vysledky (2)'!$B$5:$R$52,17,FALSE)),"",VLOOKUP($B8,'Vysledky (2)'!$B$5:$R$52,17,FALSE))</f>
        <v>50</v>
      </c>
      <c r="E8" s="21">
        <f>IF(ISERROR(VLOOKUP($B8,'Vysledky (3)'!$B$5:$R$52,17,FALSE)),"",VLOOKUP($B8,'Vysledky (3)'!$B$5:$R$52,17,FALSE))</f>
        <v>50</v>
      </c>
      <c r="F8" s="21">
        <f>IF(ISERROR(VLOOKUP($B8,'Vysledky (4)'!$B$5:$R$52,17,FALSE)),"",VLOOKUP($B8,'Vysledky (4)'!$B$5:$R$52,17,FALSE))</f>
      </c>
      <c r="G8" s="21">
        <f>IF(ISERROR(VLOOKUP($B8,'Vysledky (5)'!$B$5:$R$52,17,FALSE)),"",VLOOKUP($B8,'Vysledky (5)'!$B$5:$R$52,17,FALSE))</f>
      </c>
      <c r="H8" s="21">
        <f>IF(ISERROR(VLOOKUP($B8,'Vysledky (6)'!$B$5:$R$52,17,FALSE)),"",VLOOKUP($B8,'Vysledky (6)'!$B$5:$R$52,17,FALSE))</f>
      </c>
      <c r="I8" s="21">
        <f>IF(ISERROR(VLOOKUP($B8,'Vysledky (7)'!$B$5:$R$52,17,FALSE)),"",VLOOKUP($B8,'Vysledky (7)'!$B$5:$R$52,17,FALSE))</f>
      </c>
      <c r="J8" s="21">
        <f>IF(ISERROR(VLOOKUP($B8,'Vysledky (8)'!$B$5:$R$52,17,FALSE)),"",VLOOKUP($B8,'Vysledky (8)'!$B$5:$R$52,17,FALSE))</f>
      </c>
      <c r="K8" s="21">
        <f>IF(ISERROR(VLOOKUP($B8,'Vysledky (9)'!$B$5:$R$52,17,FALSE)),"",VLOOKUP($B8,'Vysledky (9)'!$B$5:$R$52,17,FALSE))</f>
      </c>
      <c r="L8" s="21">
        <f>IF(ISERROR(VLOOKUP($B8,'Vysledky (10)'!$B$5:$R$52,17,FALSE)),"",VLOOKUP($B8,'Vysledky (10)'!$B$5:$R$52,17,FALSE))</f>
      </c>
      <c r="M8" s="22">
        <f>U8</f>
        <v>123</v>
      </c>
      <c r="N8" s="23"/>
      <c r="O8">
        <f>SUM(C8:L8)</f>
        <v>123</v>
      </c>
      <c r="P8">
        <f>COUNT(C8:L8)</f>
        <v>3</v>
      </c>
      <c r="Q8" s="24">
        <f>IF($P8&gt;Q$3,MIN($C8:$L8),0)</f>
        <v>0</v>
      </c>
      <c r="R8" s="24">
        <f>IF($P8&gt;R$3,SMALL($C8:$L8,R$2),0)</f>
        <v>0</v>
      </c>
      <c r="S8" s="24">
        <f>IF($P8&gt;S$3,SMALL($C8:$L8,S$2),0)</f>
        <v>0</v>
      </c>
      <c r="T8" s="24">
        <f>IF($P8&gt;T$3,SMALL($C8:$L8,T$2),0)</f>
        <v>0</v>
      </c>
      <c r="U8">
        <f>O8-SUM(Q8:T8)</f>
        <v>123</v>
      </c>
      <c r="V8">
        <f>U8*V$4</f>
        <v>123000000000000</v>
      </c>
      <c r="W8" s="39">
        <f>IF(ISERROR(LARGE($C8:$L8,W$5)),0,LARGE($C8:$L8,W$5))*W$4</f>
        <v>500000000000</v>
      </c>
      <c r="X8" s="39">
        <f>IF(ISERROR(LARGE($C8:$L8,X$5)),0,LARGE($C8:$L8,X$5))*X$4</f>
        <v>5000000000</v>
      </c>
      <c r="Y8" s="39">
        <f>IF(ISERROR(LARGE($C8:$L8,Y$5)),0,LARGE($C8:$L8,Y$5))*Y$4</f>
        <v>23000000</v>
      </c>
      <c r="Z8" s="39">
        <f>IF(ISERROR(LARGE($C8:$L8,Z$5)),0,LARGE($C8:$L8,Z$5))*Z$4</f>
        <v>0</v>
      </c>
      <c r="AA8" s="39">
        <f>IF(ISERROR(LARGE($C8:$L8,AA$5)),0,LARGE($C8:$L8,AA$5))*AA$4</f>
        <v>0</v>
      </c>
      <c r="AB8" s="39">
        <f>IF(ISERROR(LARGE($C8:$L8,AB$5)),0,LARGE($C8:$L8,AB$5))*AB$4</f>
        <v>0</v>
      </c>
      <c r="AC8" s="40">
        <f>SUM(V8:AB8)</f>
        <v>123505023000000</v>
      </c>
      <c r="AD8" s="41">
        <f>RANK(AC8,AC$6:AC$53)</f>
        <v>3</v>
      </c>
    </row>
    <row r="9" spans="1:30" ht="12.75" customHeight="1">
      <c r="A9" s="19">
        <f t="shared" si="2"/>
        <v>4</v>
      </c>
      <c r="B9" s="25" t="s">
        <v>56</v>
      </c>
      <c r="C9" s="21">
        <f>IF(ISERROR(VLOOKUP($B9,'Vysledky (1)'!$B$5:$R$52,17,FALSE)),"",VLOOKUP($B9,'Vysledky (1)'!$B$5:$R$52,17,FALSE))</f>
        <v>45</v>
      </c>
      <c r="D9" s="21">
        <f>IF(ISERROR(VLOOKUP($B9,'Vysledky (2)'!$B$5:$R$52,17,FALSE)),"",VLOOKUP($B9,'Vysledky (2)'!$B$5:$R$52,17,FALSE))</f>
        <v>60</v>
      </c>
      <c r="E9" s="21">
        <f>IF(ISERROR(VLOOKUP($B9,'Vysledky (3)'!$B$5:$R$52,17,FALSE)),"",VLOOKUP($B9,'Vysledky (3)'!$B$5:$R$52,17,FALSE))</f>
        <v>15</v>
      </c>
      <c r="F9" s="21">
        <f>IF(ISERROR(VLOOKUP($B9,'Vysledky (4)'!$B$5:$R$52,17,FALSE)),"",VLOOKUP($B9,'Vysledky (4)'!$B$5:$R$52,17,FALSE))</f>
      </c>
      <c r="G9" s="21">
        <f>IF(ISERROR(VLOOKUP($B9,'Vysledky (5)'!$B$5:$R$52,17,FALSE)),"",VLOOKUP($B9,'Vysledky (5)'!$B$5:$R$52,17,FALSE))</f>
      </c>
      <c r="H9" s="21">
        <f>IF(ISERROR(VLOOKUP($B9,'Vysledky (6)'!$B$5:$R$52,17,FALSE)),"",VLOOKUP($B9,'Vysledky (6)'!$B$5:$R$52,17,FALSE))</f>
      </c>
      <c r="I9" s="21">
        <f>IF(ISERROR(VLOOKUP($B9,'Vysledky (7)'!$B$5:$R$52,17,FALSE)),"",VLOOKUP($B9,'Vysledky (7)'!$B$5:$R$52,17,FALSE))</f>
      </c>
      <c r="J9" s="21">
        <f>IF(ISERROR(VLOOKUP($B9,'Vysledky (8)'!$B$5:$R$52,17,FALSE)),"",VLOOKUP($B9,'Vysledky (8)'!$B$5:$R$52,17,FALSE))</f>
      </c>
      <c r="K9" s="21">
        <f>IF(ISERROR(VLOOKUP($B9,'Vysledky (9)'!$B$5:$R$52,17,FALSE)),"",VLOOKUP($B9,'Vysledky (9)'!$B$5:$R$52,17,FALSE))</f>
      </c>
      <c r="L9" s="21">
        <f>IF(ISERROR(VLOOKUP($B9,'Vysledky (10)'!$B$5:$R$52,17,FALSE)),"",VLOOKUP($B9,'Vysledky (10)'!$B$5:$R$52,17,FALSE))</f>
      </c>
      <c r="M9" s="22">
        <f>U9</f>
        <v>120</v>
      </c>
      <c r="N9" s="2"/>
      <c r="O9">
        <f>SUM(C9:L9)</f>
        <v>120</v>
      </c>
      <c r="P9">
        <f>COUNT(C9:L9)</f>
        <v>3</v>
      </c>
      <c r="Q9" s="24">
        <f>IF($P9&gt;Q$3,MIN($C9:$L9),0)</f>
        <v>0</v>
      </c>
      <c r="R9" s="24">
        <f>IF($P9&gt;R$3,SMALL($C9:$L9,R$2),0)</f>
        <v>0</v>
      </c>
      <c r="S9" s="24">
        <f>IF($P9&gt;S$3,SMALL($C9:$L9,S$2),0)</f>
        <v>0</v>
      </c>
      <c r="T9" s="24">
        <f>IF($P9&gt;T$3,SMALL($C9:$L9,T$2),0)</f>
        <v>0</v>
      </c>
      <c r="U9">
        <f>O9-SUM(Q9:T9)</f>
        <v>120</v>
      </c>
      <c r="V9">
        <f>U9*V$4</f>
        <v>120000000000000</v>
      </c>
      <c r="W9" s="39">
        <f>IF(ISERROR(LARGE($C9:$L9,W$5)),0,LARGE($C9:$L9,W$5))*W$4</f>
        <v>600000000000</v>
      </c>
      <c r="X9" s="39">
        <f>IF(ISERROR(LARGE($C9:$L9,X$5)),0,LARGE($C9:$L9,X$5))*X$4</f>
        <v>4500000000</v>
      </c>
      <c r="Y9" s="39">
        <f>IF(ISERROR(LARGE($C9:$L9,Y$5)),0,LARGE($C9:$L9,Y$5))*Y$4</f>
        <v>15000000</v>
      </c>
      <c r="Z9" s="39">
        <f>IF(ISERROR(LARGE($C9:$L9,Z$5)),0,LARGE($C9:$L9,Z$5))*Z$4</f>
        <v>0</v>
      </c>
      <c r="AA9" s="39">
        <f>IF(ISERROR(LARGE($C9:$L9,AA$5)),0,LARGE($C9:$L9,AA$5))*AA$4</f>
        <v>0</v>
      </c>
      <c r="AB9" s="39">
        <f>IF(ISERROR(LARGE($C9:$L9,AB$5)),0,LARGE($C9:$L9,AB$5))*AB$4</f>
        <v>0</v>
      </c>
      <c r="AC9" s="40">
        <f>SUM(V9:AB9)</f>
        <v>120604515000000</v>
      </c>
      <c r="AD9" s="41">
        <f>RANK(AC9,AC$6:AC$53)</f>
        <v>4</v>
      </c>
    </row>
    <row r="10" spans="1:30" ht="12.75" customHeight="1">
      <c r="A10" s="19">
        <f t="shared" si="2"/>
        <v>5</v>
      </c>
      <c r="B10" s="20" t="s">
        <v>43</v>
      </c>
      <c r="C10" s="21">
        <f>IF(ISERROR(VLOOKUP($B10,'Vysledky (1)'!$B$5:$R$52,17,FALSE)),"",VLOOKUP($B10,'Vysledky (1)'!$B$5:$R$52,17,FALSE))</f>
        <v>55</v>
      </c>
      <c r="D10" s="21">
        <f>IF(ISERROR(VLOOKUP($B10,'Vysledky (2)'!$B$5:$R$52,17,FALSE)),"",VLOOKUP($B10,'Vysledky (2)'!$B$5:$R$52,17,FALSE))</f>
        <v>26</v>
      </c>
      <c r="E10" s="21">
        <f>IF(ISERROR(VLOOKUP($B10,'Vysledky (3)'!$B$5:$R$52,17,FALSE)),"",VLOOKUP($B10,'Vysledky (3)'!$B$5:$R$52,17,FALSE))</f>
        <v>39</v>
      </c>
      <c r="F10" s="21">
        <f>IF(ISERROR(VLOOKUP($B10,'Vysledky (4)'!$B$5:$R$52,17,FALSE)),"",VLOOKUP($B10,'Vysledky (4)'!$B$5:$R$52,17,FALSE))</f>
      </c>
      <c r="G10" s="21">
        <f>IF(ISERROR(VLOOKUP($B10,'Vysledky (5)'!$B$5:$R$52,17,FALSE)),"",VLOOKUP($B10,'Vysledky (5)'!$B$5:$R$52,17,FALSE))</f>
      </c>
      <c r="H10" s="21">
        <f>IF(ISERROR(VLOOKUP($B10,'Vysledky (6)'!$B$5:$R$52,17,FALSE)),"",VLOOKUP($B10,'Vysledky (6)'!$B$5:$R$52,17,FALSE))</f>
      </c>
      <c r="I10" s="21">
        <f>IF(ISERROR(VLOOKUP($B10,'Vysledky (7)'!$B$5:$R$52,17,FALSE)),"",VLOOKUP($B10,'Vysledky (7)'!$B$5:$R$52,17,FALSE))</f>
      </c>
      <c r="J10" s="21">
        <f>IF(ISERROR(VLOOKUP($B10,'Vysledky (8)'!$B$5:$R$52,17,FALSE)),"",VLOOKUP($B10,'Vysledky (8)'!$B$5:$R$52,17,FALSE))</f>
      </c>
      <c r="K10" s="21">
        <f>IF(ISERROR(VLOOKUP($B10,'Vysledky (9)'!$B$5:$R$52,17,FALSE)),"",VLOOKUP($B10,'Vysledky (9)'!$B$5:$R$52,17,FALSE))</f>
      </c>
      <c r="L10" s="21">
        <f>IF(ISERROR(VLOOKUP($B10,'Vysledky (10)'!$B$5:$R$52,17,FALSE)),"",VLOOKUP($B10,'Vysledky (10)'!$B$5:$R$52,17,FALSE))</f>
      </c>
      <c r="M10" s="22">
        <f>U10</f>
        <v>120</v>
      </c>
      <c r="N10" s="23"/>
      <c r="O10">
        <f>SUM(C10:L10)</f>
        <v>120</v>
      </c>
      <c r="P10">
        <f>COUNT(C10:L10)</f>
        <v>3</v>
      </c>
      <c r="Q10" s="24">
        <f>IF($P10&gt;Q$3,MIN($C10:$L10),0)</f>
        <v>0</v>
      </c>
      <c r="R10" s="24">
        <f>IF($P10&gt;R$3,SMALL($C10:$L10,R$2),0)</f>
        <v>0</v>
      </c>
      <c r="S10" s="24">
        <f>IF($P10&gt;S$3,SMALL($C10:$L10,S$2),0)</f>
        <v>0</v>
      </c>
      <c r="T10" s="24">
        <f>IF($P10&gt;T$3,SMALL($C10:$L10,T$2),0)</f>
        <v>0</v>
      </c>
      <c r="U10">
        <f>O10-SUM(Q10:T10)</f>
        <v>120</v>
      </c>
      <c r="V10">
        <f>U10*V$4</f>
        <v>120000000000000</v>
      </c>
      <c r="W10" s="39">
        <f>IF(ISERROR(LARGE($C10:$L10,W$5)),0,LARGE($C10:$L10,W$5))*W$4</f>
        <v>550000000000</v>
      </c>
      <c r="X10" s="39">
        <f>IF(ISERROR(LARGE($C10:$L10,X$5)),0,LARGE($C10:$L10,X$5))*X$4</f>
        <v>3900000000</v>
      </c>
      <c r="Y10" s="39">
        <f>IF(ISERROR(LARGE($C10:$L10,Y$5)),0,LARGE($C10:$L10,Y$5))*Y$4</f>
        <v>26000000</v>
      </c>
      <c r="Z10" s="39">
        <f>IF(ISERROR(LARGE($C10:$L10,Z$5)),0,LARGE($C10:$L10,Z$5))*Z$4</f>
        <v>0</v>
      </c>
      <c r="AA10" s="39">
        <f>IF(ISERROR(LARGE($C10:$L10,AA$5)),0,LARGE($C10:$L10,AA$5))*AA$4</f>
        <v>0</v>
      </c>
      <c r="AB10" s="39">
        <f>IF(ISERROR(LARGE($C10:$L10,AB$5)),0,LARGE($C10:$L10,AB$5))*AB$4</f>
        <v>0</v>
      </c>
      <c r="AC10" s="40">
        <f>SUM(V10:AB10)</f>
        <v>120553926000000</v>
      </c>
      <c r="AD10" s="41">
        <f>RANK(AC10,AC$6:AC$53)</f>
        <v>5</v>
      </c>
    </row>
    <row r="11" spans="1:30" ht="12.75" customHeight="1">
      <c r="A11" s="19">
        <f t="shared" si="2"/>
        <v>6</v>
      </c>
      <c r="B11" s="20" t="s">
        <v>16</v>
      </c>
      <c r="C11" s="21">
        <f>IF(ISERROR(VLOOKUP($B11,'Vysledky (1)'!$B$5:$R$52,17,FALSE)),"",VLOOKUP($B11,'Vysledky (1)'!$B$5:$R$52,17,FALSE))</f>
        <v>36</v>
      </c>
      <c r="D11" s="21">
        <f>IF(ISERROR(VLOOKUP($B11,'Vysledky (2)'!$B$5:$R$52,17,FALSE)),"",VLOOKUP($B11,'Vysledky (2)'!$B$5:$R$52,17,FALSE))</f>
        <v>36</v>
      </c>
      <c r="E11" s="21">
        <f>IF(ISERROR(VLOOKUP($B11,'Vysledky (3)'!$B$5:$R$52,17,FALSE)),"",VLOOKUP($B11,'Vysledky (3)'!$B$5:$R$52,17,FALSE))</f>
        <v>42</v>
      </c>
      <c r="F11" s="21">
        <f>IF(ISERROR(VLOOKUP($B11,'Vysledky (4)'!$B$5:$R$52,17,FALSE)),"",VLOOKUP($B11,'Vysledky (4)'!$B$5:$R$52,17,FALSE))</f>
      </c>
      <c r="G11" s="21">
        <f>IF(ISERROR(VLOOKUP($B11,'Vysledky (5)'!$B$5:$R$52,17,FALSE)),"",VLOOKUP($B11,'Vysledky (5)'!$B$5:$R$52,17,FALSE))</f>
      </c>
      <c r="H11" s="21">
        <f>IF(ISERROR(VLOOKUP($B11,'Vysledky (6)'!$B$5:$R$52,17,FALSE)),"",VLOOKUP($B11,'Vysledky (6)'!$B$5:$R$52,17,FALSE))</f>
      </c>
      <c r="I11" s="21">
        <f>IF(ISERROR(VLOOKUP($B11,'Vysledky (7)'!$B$5:$R$52,17,FALSE)),"",VLOOKUP($B11,'Vysledky (7)'!$B$5:$R$52,17,FALSE))</f>
      </c>
      <c r="J11" s="21">
        <f>IF(ISERROR(VLOOKUP($B11,'Vysledky (8)'!$B$5:$R$52,17,FALSE)),"",VLOOKUP($B11,'Vysledky (8)'!$B$5:$R$52,17,FALSE))</f>
      </c>
      <c r="K11" s="21">
        <f>IF(ISERROR(VLOOKUP($B11,'Vysledky (9)'!$B$5:$R$52,17,FALSE)),"",VLOOKUP($B11,'Vysledky (9)'!$B$5:$R$52,17,FALSE))</f>
      </c>
      <c r="L11" s="21">
        <f>IF(ISERROR(VLOOKUP($B11,'Vysledky (10)'!$B$5:$R$52,17,FALSE)),"",VLOOKUP($B11,'Vysledky (10)'!$B$5:$R$52,17,FALSE))</f>
      </c>
      <c r="M11" s="22">
        <f>U11</f>
        <v>114</v>
      </c>
      <c r="N11" s="23"/>
      <c r="O11">
        <f>SUM(C11:L11)</f>
        <v>114</v>
      </c>
      <c r="P11">
        <f>COUNT(C11:L11)</f>
        <v>3</v>
      </c>
      <c r="Q11" s="24">
        <f>IF($P11&gt;Q$3,MIN($C11:$L11),0)</f>
        <v>0</v>
      </c>
      <c r="R11" s="24">
        <f>IF($P11&gt;R$3,SMALL($C11:$L11,R$2),0)</f>
        <v>0</v>
      </c>
      <c r="S11" s="24">
        <f>IF($P11&gt;S$3,SMALL($C11:$L11,S$2),0)</f>
        <v>0</v>
      </c>
      <c r="T11" s="24">
        <f>IF($P11&gt;T$3,SMALL($C11:$L11,T$2),0)</f>
        <v>0</v>
      </c>
      <c r="U11">
        <f>O11-SUM(Q11:T11)</f>
        <v>114</v>
      </c>
      <c r="V11">
        <f>U11*V$4</f>
        <v>114000000000000</v>
      </c>
      <c r="W11" s="39">
        <f>IF(ISERROR(LARGE($C11:$L11,W$5)),0,LARGE($C11:$L11,W$5))*W$4</f>
        <v>420000000000</v>
      </c>
      <c r="X11" s="39">
        <f>IF(ISERROR(LARGE($C11:$L11,X$5)),0,LARGE($C11:$L11,X$5))*X$4</f>
        <v>3600000000</v>
      </c>
      <c r="Y11" s="39">
        <f>IF(ISERROR(LARGE($C11:$L11,Y$5)),0,LARGE($C11:$L11,Y$5))*Y$4</f>
        <v>36000000</v>
      </c>
      <c r="Z11" s="39">
        <f>IF(ISERROR(LARGE($C11:$L11,Z$5)),0,LARGE($C11:$L11,Z$5))*Z$4</f>
        <v>0</v>
      </c>
      <c r="AA11" s="39">
        <f>IF(ISERROR(LARGE($C11:$L11,AA$5)),0,LARGE($C11:$L11,AA$5))*AA$4</f>
        <v>0</v>
      </c>
      <c r="AB11" s="39">
        <f>IF(ISERROR(LARGE($C11:$L11,AB$5)),0,LARGE($C11:$L11,AB$5))*AB$4</f>
        <v>0</v>
      </c>
      <c r="AC11" s="40">
        <f>SUM(V11:AB11)</f>
        <v>114423636000000</v>
      </c>
      <c r="AD11" s="41">
        <f>RANK(AC11,AC$6:AC$53)</f>
        <v>6</v>
      </c>
    </row>
    <row r="12" spans="1:30" ht="12.75" customHeight="1">
      <c r="A12" s="19">
        <f t="shared" si="2"/>
        <v>7</v>
      </c>
      <c r="B12" s="20" t="s">
        <v>8</v>
      </c>
      <c r="C12" s="21">
        <f>IF(ISERROR(VLOOKUP($B12,'Vysledky (1)'!$B$5:$R$52,17,FALSE)),"",VLOOKUP($B12,'Vysledky (1)'!$B$5:$R$52,17,FALSE))</f>
        <v>34</v>
      </c>
      <c r="D12" s="21">
        <f>IF(ISERROR(VLOOKUP($B12,'Vysledky (2)'!$B$5:$R$52,17,FALSE)),"",VLOOKUP($B12,'Vysledky (2)'!$B$5:$R$52,17,FALSE))</f>
        <v>42</v>
      </c>
      <c r="E12" s="21">
        <f>IF(ISERROR(VLOOKUP($B12,'Vysledky (3)'!$B$5:$R$52,17,FALSE)),"",VLOOKUP($B12,'Vysledky (3)'!$B$5:$R$52,17,FALSE))</f>
        <v>36</v>
      </c>
      <c r="F12" s="21">
        <f>IF(ISERROR(VLOOKUP($B12,'Vysledky (4)'!$B$5:$R$52,17,FALSE)),"",VLOOKUP($B12,'Vysledky (4)'!$B$5:$R$52,17,FALSE))</f>
      </c>
      <c r="G12" s="21">
        <f>IF(ISERROR(VLOOKUP($B12,'Vysledky (5)'!$B$5:$R$52,17,FALSE)),"",VLOOKUP($B12,'Vysledky (5)'!$B$5:$R$52,17,FALSE))</f>
      </c>
      <c r="H12" s="21">
        <f>IF(ISERROR(VLOOKUP($B12,'Vysledky (6)'!$B$5:$R$52,17,FALSE)),"",VLOOKUP($B12,'Vysledky (6)'!$B$5:$R$52,17,FALSE))</f>
      </c>
      <c r="I12" s="21">
        <f>IF(ISERROR(VLOOKUP($B12,'Vysledky (7)'!$B$5:$R$52,17,FALSE)),"",VLOOKUP($B12,'Vysledky (7)'!$B$5:$R$52,17,FALSE))</f>
      </c>
      <c r="J12" s="21">
        <f>IF(ISERROR(VLOOKUP($B12,'Vysledky (8)'!$B$5:$R$52,17,FALSE)),"",VLOOKUP($B12,'Vysledky (8)'!$B$5:$R$52,17,FALSE))</f>
      </c>
      <c r="K12" s="21">
        <f>IF(ISERROR(VLOOKUP($B12,'Vysledky (9)'!$B$5:$R$52,17,FALSE)),"",VLOOKUP($B12,'Vysledky (9)'!$B$5:$R$52,17,FALSE))</f>
      </c>
      <c r="L12" s="21">
        <f>IF(ISERROR(VLOOKUP($B12,'Vysledky (10)'!$B$5:$R$52,17,FALSE)),"",VLOOKUP($B12,'Vysledky (10)'!$B$5:$R$52,17,FALSE))</f>
      </c>
      <c r="M12" s="22">
        <f>U12</f>
        <v>112</v>
      </c>
      <c r="N12" s="23"/>
      <c r="O12">
        <f>SUM(C12:L12)</f>
        <v>112</v>
      </c>
      <c r="P12">
        <f>COUNT(C12:L12)</f>
        <v>3</v>
      </c>
      <c r="Q12" s="24">
        <f>IF($P12&gt;Q$3,MIN($C12:$L12),0)</f>
        <v>0</v>
      </c>
      <c r="R12" s="24">
        <f>IF($P12&gt;R$3,SMALL($C12:$L12,R$2),0)</f>
        <v>0</v>
      </c>
      <c r="S12" s="24">
        <f>IF($P12&gt;S$3,SMALL($C12:$L12,S$2),0)</f>
        <v>0</v>
      </c>
      <c r="T12" s="24">
        <f>IF($P12&gt;T$3,SMALL($C12:$L12,T$2),0)</f>
        <v>0</v>
      </c>
      <c r="U12">
        <f>O12-SUM(Q12:T12)</f>
        <v>112</v>
      </c>
      <c r="V12">
        <f>U12*V$4</f>
        <v>112000000000000</v>
      </c>
      <c r="W12" s="39">
        <f>IF(ISERROR(LARGE($C12:$L12,W$5)),0,LARGE($C12:$L12,W$5))*W$4</f>
        <v>420000000000</v>
      </c>
      <c r="X12" s="39">
        <f>IF(ISERROR(LARGE($C12:$L12,X$5)),0,LARGE($C12:$L12,X$5))*X$4</f>
        <v>3600000000</v>
      </c>
      <c r="Y12" s="39">
        <f>IF(ISERROR(LARGE($C12:$L12,Y$5)),0,LARGE($C12:$L12,Y$5))*Y$4</f>
        <v>34000000</v>
      </c>
      <c r="Z12" s="39">
        <f>IF(ISERROR(LARGE($C12:$L12,Z$5)),0,LARGE($C12:$L12,Z$5))*Z$4</f>
        <v>0</v>
      </c>
      <c r="AA12" s="39">
        <f>IF(ISERROR(LARGE($C12:$L12,AA$5)),0,LARGE($C12:$L12,AA$5))*AA$4</f>
        <v>0</v>
      </c>
      <c r="AB12" s="39">
        <f>IF(ISERROR(LARGE($C12:$L12,AB$5)),0,LARGE($C12:$L12,AB$5))*AB$4</f>
        <v>0</v>
      </c>
      <c r="AC12" s="40">
        <f>SUM(V12:AB12)</f>
        <v>112423634000000</v>
      </c>
      <c r="AD12" s="41">
        <f>RANK(AC12,AC$6:AC$53)</f>
        <v>7</v>
      </c>
    </row>
    <row r="13" spans="1:30" ht="12.75" customHeight="1">
      <c r="A13" s="19">
        <f t="shared" si="2"/>
        <v>8</v>
      </c>
      <c r="B13" s="20" t="s">
        <v>58</v>
      </c>
      <c r="C13" s="21">
        <f>IF(ISERROR(VLOOKUP($B13,'Vysledky (1)'!$B$5:$R$52,17,FALSE)),"",VLOOKUP($B13,'Vysledky (1)'!$B$5:$R$52,17,FALSE))</f>
        <v>39</v>
      </c>
      <c r="D13" s="21">
        <f>IF(ISERROR(VLOOKUP($B13,'Vysledky (2)'!$B$5:$R$52,17,FALSE)),"",VLOOKUP($B13,'Vysledky (2)'!$B$5:$R$52,17,FALSE))</f>
        <v>39</v>
      </c>
      <c r="E13" s="21">
        <f>IF(ISERROR(VLOOKUP($B13,'Vysledky (3)'!$B$5:$R$52,17,FALSE)),"",VLOOKUP($B13,'Vysledky (3)'!$B$5:$R$52,17,FALSE))</f>
        <v>34</v>
      </c>
      <c r="F13" s="21">
        <f>IF(ISERROR(VLOOKUP($B13,'Vysledky (4)'!$B$5:$R$52,17,FALSE)),"",VLOOKUP($B13,'Vysledky (4)'!$B$5:$R$52,17,FALSE))</f>
      </c>
      <c r="G13" s="21">
        <f>IF(ISERROR(VLOOKUP($B13,'Vysledky (5)'!$B$5:$R$52,17,FALSE)),"",VLOOKUP($B13,'Vysledky (5)'!$B$5:$R$52,17,FALSE))</f>
      </c>
      <c r="H13" s="21">
        <f>IF(ISERROR(VLOOKUP($B13,'Vysledky (6)'!$B$5:$R$52,17,FALSE)),"",VLOOKUP($B13,'Vysledky (6)'!$B$5:$R$52,17,FALSE))</f>
      </c>
      <c r="I13" s="21">
        <f>IF(ISERROR(VLOOKUP($B13,'Vysledky (7)'!$B$5:$R$52,17,FALSE)),"",VLOOKUP($B13,'Vysledky (7)'!$B$5:$R$52,17,FALSE))</f>
      </c>
      <c r="J13" s="21">
        <f>IF(ISERROR(VLOOKUP($B13,'Vysledky (8)'!$B$5:$R$52,17,FALSE)),"",VLOOKUP($B13,'Vysledky (8)'!$B$5:$R$52,17,FALSE))</f>
      </c>
      <c r="K13" s="21">
        <f>IF(ISERROR(VLOOKUP($B13,'Vysledky (9)'!$B$5:$R$52,17,FALSE)),"",VLOOKUP($B13,'Vysledky (9)'!$B$5:$R$52,17,FALSE))</f>
      </c>
      <c r="L13" s="21">
        <f>IF(ISERROR(VLOOKUP($B13,'Vysledky (10)'!$B$5:$R$52,17,FALSE)),"",VLOOKUP($B13,'Vysledky (10)'!$B$5:$R$52,17,FALSE))</f>
      </c>
      <c r="M13" s="22">
        <f>U13</f>
        <v>112</v>
      </c>
      <c r="N13" s="23"/>
      <c r="O13">
        <f>SUM(C13:L13)</f>
        <v>112</v>
      </c>
      <c r="P13">
        <f>COUNT(C13:L13)</f>
        <v>3</v>
      </c>
      <c r="Q13" s="24">
        <f>IF($P13&gt;Q$3,MIN($C13:$L13),0)</f>
        <v>0</v>
      </c>
      <c r="R13" s="24">
        <f>IF($P13&gt;R$3,SMALL($C13:$L13,R$2),0)</f>
        <v>0</v>
      </c>
      <c r="S13" s="24">
        <f>IF($P13&gt;S$3,SMALL($C13:$L13,S$2),0)</f>
        <v>0</v>
      </c>
      <c r="T13" s="24">
        <f>IF($P13&gt;T$3,SMALL($C13:$L13,T$2),0)</f>
        <v>0</v>
      </c>
      <c r="U13">
        <f>O13-SUM(Q13:T13)</f>
        <v>112</v>
      </c>
      <c r="V13">
        <f>U13*V$4</f>
        <v>112000000000000</v>
      </c>
      <c r="W13" s="39">
        <f>IF(ISERROR(LARGE($C13:$L13,W$5)),0,LARGE($C13:$L13,W$5))*W$4</f>
        <v>390000000000</v>
      </c>
      <c r="X13" s="39">
        <f>IF(ISERROR(LARGE($C13:$L13,X$5)),0,LARGE($C13:$L13,X$5))*X$4</f>
        <v>3900000000</v>
      </c>
      <c r="Y13" s="39">
        <f>IF(ISERROR(LARGE($C13:$L13,Y$5)),0,LARGE($C13:$L13,Y$5))*Y$4</f>
        <v>34000000</v>
      </c>
      <c r="Z13" s="39">
        <f>IF(ISERROR(LARGE($C13:$L13,Z$5)),0,LARGE($C13:$L13,Z$5))*Z$4</f>
        <v>0</v>
      </c>
      <c r="AA13" s="39">
        <f>IF(ISERROR(LARGE($C13:$L13,AA$5)),0,LARGE($C13:$L13,AA$5))*AA$4</f>
        <v>0</v>
      </c>
      <c r="AB13" s="39">
        <f>IF(ISERROR(LARGE($C13:$L13,AB$5)),0,LARGE($C13:$L13,AB$5))*AB$4</f>
        <v>0</v>
      </c>
      <c r="AC13" s="40">
        <f>SUM(V13:AB13)</f>
        <v>112393934000000</v>
      </c>
      <c r="AD13" s="41">
        <f>RANK(AC13,AC$6:AC$53)</f>
        <v>8</v>
      </c>
    </row>
    <row r="14" spans="1:30" ht="12.75" customHeight="1">
      <c r="A14" s="19">
        <f t="shared" si="2"/>
        <v>9</v>
      </c>
      <c r="B14" s="25" t="s">
        <v>17</v>
      </c>
      <c r="C14" s="21">
        <f>IF(ISERROR(VLOOKUP($B14,'Vysledky (1)'!$B$5:$R$52,17,FALSE)),"",VLOOKUP($B14,'Vysledky (1)'!$B$5:$R$52,17,FALSE))</f>
        <v>21</v>
      </c>
      <c r="D14" s="21">
        <f>IF(ISERROR(VLOOKUP($B14,'Vysledky (2)'!$B$5:$R$52,17,FALSE)),"",VLOOKUP($B14,'Vysledky (2)'!$B$5:$R$52,17,FALSE))</f>
        <v>34</v>
      </c>
      <c r="E14" s="21">
        <f>IF(ISERROR(VLOOKUP($B14,'Vysledky (3)'!$B$5:$R$52,17,FALSE)),"",VLOOKUP($B14,'Vysledky (3)'!$B$5:$R$52,17,FALSE))</f>
        <v>28</v>
      </c>
      <c r="F14" s="21">
        <f>IF(ISERROR(VLOOKUP($B14,'Vysledky (4)'!$B$5:$R$52,17,FALSE)),"",VLOOKUP($B14,'Vysledky (4)'!$B$5:$R$52,17,FALSE))</f>
      </c>
      <c r="G14" s="21">
        <f>IF(ISERROR(VLOOKUP($B14,'Vysledky (5)'!$B$5:$R$52,17,FALSE)),"",VLOOKUP($B14,'Vysledky (5)'!$B$5:$R$52,17,FALSE))</f>
      </c>
      <c r="H14" s="21">
        <f>IF(ISERROR(VLOOKUP($B14,'Vysledky (6)'!$B$5:$R$52,17,FALSE)),"",VLOOKUP($B14,'Vysledky (6)'!$B$5:$R$52,17,FALSE))</f>
      </c>
      <c r="I14" s="21">
        <f>IF(ISERROR(VLOOKUP($B14,'Vysledky (7)'!$B$5:$R$52,17,FALSE)),"",VLOOKUP($B14,'Vysledky (7)'!$B$5:$R$52,17,FALSE))</f>
      </c>
      <c r="J14" s="21">
        <f>IF(ISERROR(VLOOKUP($B14,'Vysledky (8)'!$B$5:$R$52,17,FALSE)),"",VLOOKUP($B14,'Vysledky (8)'!$B$5:$R$52,17,FALSE))</f>
      </c>
      <c r="K14" s="21">
        <f>IF(ISERROR(VLOOKUP($B14,'Vysledky (9)'!$B$5:$R$52,17,FALSE)),"",VLOOKUP($B14,'Vysledky (9)'!$B$5:$R$52,17,FALSE))</f>
      </c>
      <c r="L14" s="21">
        <f>IF(ISERROR(VLOOKUP($B14,'Vysledky (10)'!$B$5:$R$52,17,FALSE)),"",VLOOKUP($B14,'Vysledky (10)'!$B$5:$R$52,17,FALSE))</f>
      </c>
      <c r="M14" s="22">
        <f>U14</f>
        <v>83</v>
      </c>
      <c r="N14" s="23"/>
      <c r="O14">
        <f>SUM(C14:L14)</f>
        <v>83</v>
      </c>
      <c r="P14">
        <f>COUNT(C14:L14)</f>
        <v>3</v>
      </c>
      <c r="Q14" s="24">
        <f>IF($P14&gt;Q$3,MIN($C14:$L14),0)</f>
        <v>0</v>
      </c>
      <c r="R14" s="24">
        <f>IF($P14&gt;R$3,SMALL($C14:$L14,R$2),0)</f>
        <v>0</v>
      </c>
      <c r="S14" s="24">
        <f>IF($P14&gt;S$3,SMALL($C14:$L14,S$2),0)</f>
        <v>0</v>
      </c>
      <c r="T14" s="24">
        <f>IF($P14&gt;T$3,SMALL($C14:$L14,T$2),0)</f>
        <v>0</v>
      </c>
      <c r="U14">
        <f>O14-SUM(Q14:T14)</f>
        <v>83</v>
      </c>
      <c r="V14">
        <f>U14*V$4</f>
        <v>83000000000000</v>
      </c>
      <c r="W14" s="39">
        <f>IF(ISERROR(LARGE($C14:$L14,W$5)),0,LARGE($C14:$L14,W$5))*W$4</f>
        <v>340000000000</v>
      </c>
      <c r="X14" s="39">
        <f>IF(ISERROR(LARGE($C14:$L14,X$5)),0,LARGE($C14:$L14,X$5))*X$4</f>
        <v>2800000000</v>
      </c>
      <c r="Y14" s="39">
        <f>IF(ISERROR(LARGE($C14:$L14,Y$5)),0,LARGE($C14:$L14,Y$5))*Y$4</f>
        <v>21000000</v>
      </c>
      <c r="Z14" s="39">
        <f>IF(ISERROR(LARGE($C14:$L14,Z$5)),0,LARGE($C14:$L14,Z$5))*Z$4</f>
        <v>0</v>
      </c>
      <c r="AA14" s="39">
        <f>IF(ISERROR(LARGE($C14:$L14,AA$5)),0,LARGE($C14:$L14,AA$5))*AA$4</f>
        <v>0</v>
      </c>
      <c r="AB14" s="39">
        <f>IF(ISERROR(LARGE($C14:$L14,AB$5)),0,LARGE($C14:$L14,AB$5))*AB$4</f>
        <v>0</v>
      </c>
      <c r="AC14" s="40">
        <f>SUM(V14:AB14)</f>
        <v>83342821000000</v>
      </c>
      <c r="AD14" s="41">
        <f>RANK(AC14,AC$6:AC$53)</f>
        <v>9</v>
      </c>
    </row>
    <row r="15" spans="1:30" ht="12.75" customHeight="1">
      <c r="A15" s="19">
        <f t="shared" si="2"/>
        <v>10</v>
      </c>
      <c r="B15" s="20" t="s">
        <v>45</v>
      </c>
      <c r="C15" s="21">
        <f>IF(ISERROR(VLOOKUP($B15,'Vysledky (1)'!$B$5:$R$52,17,FALSE)),"",VLOOKUP($B15,'Vysledky (1)'!$B$5:$R$52,17,FALSE))</f>
        <v>26</v>
      </c>
      <c r="D15" s="21">
        <f>IF(ISERROR(VLOOKUP($B15,'Vysledky (2)'!$B$5:$R$52,17,FALSE)),"",VLOOKUP($B15,'Vysledky (2)'!$B$5:$R$52,17,FALSE))</f>
        <v>30</v>
      </c>
      <c r="E15" s="21">
        <f>IF(ISERROR(VLOOKUP($B15,'Vysledky (3)'!$B$5:$R$52,17,FALSE)),"",VLOOKUP($B15,'Vysledky (3)'!$B$5:$R$52,17,FALSE))</f>
        <v>26</v>
      </c>
      <c r="F15" s="21">
        <f>IF(ISERROR(VLOOKUP($B15,'Vysledky (4)'!$B$5:$R$52,17,FALSE)),"",VLOOKUP($B15,'Vysledky (4)'!$B$5:$R$52,17,FALSE))</f>
      </c>
      <c r="G15" s="21">
        <f>IF(ISERROR(VLOOKUP($B15,'Vysledky (5)'!$B$5:$R$52,17,FALSE)),"",VLOOKUP($B15,'Vysledky (5)'!$B$5:$R$52,17,FALSE))</f>
      </c>
      <c r="H15" s="21">
        <f>IF(ISERROR(VLOOKUP($B15,'Vysledky (6)'!$B$5:$R$52,17,FALSE)),"",VLOOKUP($B15,'Vysledky (6)'!$B$5:$R$52,17,FALSE))</f>
      </c>
      <c r="I15" s="21">
        <f>IF(ISERROR(VLOOKUP($B15,'Vysledky (7)'!$B$5:$R$52,17,FALSE)),"",VLOOKUP($B15,'Vysledky (7)'!$B$5:$R$52,17,FALSE))</f>
      </c>
      <c r="J15" s="21">
        <f>IF(ISERROR(VLOOKUP($B15,'Vysledky (8)'!$B$5:$R$52,17,FALSE)),"",VLOOKUP($B15,'Vysledky (8)'!$B$5:$R$52,17,FALSE))</f>
      </c>
      <c r="K15" s="21">
        <f>IF(ISERROR(VLOOKUP($B15,'Vysledky (9)'!$B$5:$R$52,17,FALSE)),"",VLOOKUP($B15,'Vysledky (9)'!$B$5:$R$52,17,FALSE))</f>
      </c>
      <c r="L15" s="21">
        <f>IF(ISERROR(VLOOKUP($B15,'Vysledky (10)'!$B$5:$R$52,17,FALSE)),"",VLOOKUP($B15,'Vysledky (10)'!$B$5:$R$52,17,FALSE))</f>
      </c>
      <c r="M15" s="22">
        <f>U15</f>
        <v>82</v>
      </c>
      <c r="N15" s="23"/>
      <c r="O15">
        <f>SUM(C15:L15)</f>
        <v>82</v>
      </c>
      <c r="P15">
        <f>COUNT(C15:L15)</f>
        <v>3</v>
      </c>
      <c r="Q15" s="24">
        <f>IF($P15&gt;Q$3,MIN($C15:$L15),0)</f>
        <v>0</v>
      </c>
      <c r="R15" s="24">
        <f>IF($P15&gt;R$3,SMALL($C15:$L15,R$2),0)</f>
        <v>0</v>
      </c>
      <c r="S15" s="24">
        <f>IF($P15&gt;S$3,SMALL($C15:$L15,S$2),0)</f>
        <v>0</v>
      </c>
      <c r="T15" s="24">
        <f>IF($P15&gt;T$3,SMALL($C15:$L15,T$2),0)</f>
        <v>0</v>
      </c>
      <c r="U15">
        <f>O15-SUM(Q15:T15)</f>
        <v>82</v>
      </c>
      <c r="V15">
        <f>U15*V$4</f>
        <v>82000000000000</v>
      </c>
      <c r="W15" s="39">
        <f>IF(ISERROR(LARGE($C15:$L15,W$5)),0,LARGE($C15:$L15,W$5))*W$4</f>
        <v>300000000000</v>
      </c>
      <c r="X15" s="39">
        <f>IF(ISERROR(LARGE($C15:$L15,X$5)),0,LARGE($C15:$L15,X$5))*X$4</f>
        <v>2600000000</v>
      </c>
      <c r="Y15" s="39">
        <f>IF(ISERROR(LARGE($C15:$L15,Y$5)),0,LARGE($C15:$L15,Y$5))*Y$4</f>
        <v>26000000</v>
      </c>
      <c r="Z15" s="39">
        <f>IF(ISERROR(LARGE($C15:$L15,Z$5)),0,LARGE($C15:$L15,Z$5))*Z$4</f>
        <v>0</v>
      </c>
      <c r="AA15" s="39">
        <f>IF(ISERROR(LARGE($C15:$L15,AA$5)),0,LARGE($C15:$L15,AA$5))*AA$4</f>
        <v>0</v>
      </c>
      <c r="AB15" s="39">
        <f>IF(ISERROR(LARGE($C15:$L15,AB$5)),0,LARGE($C15:$L15,AB$5))*AB$4</f>
        <v>0</v>
      </c>
      <c r="AC15" s="40">
        <f>SUM(V15:AB15)</f>
        <v>82302626000000</v>
      </c>
      <c r="AD15" s="41">
        <f>RANK(AC15,AC$6:AC$53)</f>
        <v>10</v>
      </c>
    </row>
    <row r="16" spans="1:30" ht="12.75" customHeight="1">
      <c r="A16" s="19">
        <f t="shared" si="2"/>
        <v>11</v>
      </c>
      <c r="B16" s="20" t="s">
        <v>57</v>
      </c>
      <c r="C16" s="21">
        <f>IF(ISERROR(VLOOKUP($B16,'Vysledky (1)'!$B$5:$R$52,17,FALSE)),"",VLOOKUP($B16,'Vysledky (1)'!$B$5:$R$52,17,FALSE))</f>
      </c>
      <c r="D16" s="21">
        <f>IF(ISERROR(VLOOKUP($B16,'Vysledky (2)'!$B$5:$R$52,17,FALSE)),"",VLOOKUP($B16,'Vysledky (2)'!$B$5:$R$52,17,FALSE))</f>
        <v>55</v>
      </c>
      <c r="E16" s="21">
        <f>IF(ISERROR(VLOOKUP($B16,'Vysledky (3)'!$B$5:$R$52,17,FALSE)),"",VLOOKUP($B16,'Vysledky (3)'!$B$5:$R$52,17,FALSE))</f>
        <v>24</v>
      </c>
      <c r="F16" s="21">
        <f>IF(ISERROR(VLOOKUP($B16,'Vysledky (4)'!$B$5:$R$52,17,FALSE)),"",VLOOKUP($B16,'Vysledky (4)'!$B$5:$R$52,17,FALSE))</f>
      </c>
      <c r="G16" s="21">
        <f>IF(ISERROR(VLOOKUP($B16,'Vysledky (5)'!$B$5:$R$52,17,FALSE)),"",VLOOKUP($B16,'Vysledky (5)'!$B$5:$R$52,17,FALSE))</f>
      </c>
      <c r="H16" s="21">
        <f>IF(ISERROR(VLOOKUP($B16,'Vysledky (6)'!$B$5:$R$52,17,FALSE)),"",VLOOKUP($B16,'Vysledky (6)'!$B$5:$R$52,17,FALSE))</f>
      </c>
      <c r="I16" s="21">
        <f>IF(ISERROR(VLOOKUP($B16,'Vysledky (7)'!$B$5:$R$52,17,FALSE)),"",VLOOKUP($B16,'Vysledky (7)'!$B$5:$R$52,17,FALSE))</f>
      </c>
      <c r="J16" s="21">
        <f>IF(ISERROR(VLOOKUP($B16,'Vysledky (8)'!$B$5:$R$52,17,FALSE)),"",VLOOKUP($B16,'Vysledky (8)'!$B$5:$R$52,17,FALSE))</f>
      </c>
      <c r="K16" s="21">
        <f>IF(ISERROR(VLOOKUP($B16,'Vysledky (9)'!$B$5:$R$52,17,FALSE)),"",VLOOKUP($B16,'Vysledky (9)'!$B$5:$R$52,17,FALSE))</f>
      </c>
      <c r="L16" s="21">
        <f>IF(ISERROR(VLOOKUP($B16,'Vysledky (10)'!$B$5:$R$52,17,FALSE)),"",VLOOKUP($B16,'Vysledky (10)'!$B$5:$R$52,17,FALSE))</f>
      </c>
      <c r="M16" s="22">
        <f>U16</f>
        <v>79</v>
      </c>
      <c r="N16" s="23"/>
      <c r="O16">
        <f>SUM(C16:L16)</f>
        <v>79</v>
      </c>
      <c r="P16">
        <f>COUNT(C16:L16)</f>
        <v>2</v>
      </c>
      <c r="Q16" s="24">
        <f>IF($P16&gt;Q$3,MIN($C16:$L16),0)</f>
        <v>0</v>
      </c>
      <c r="R16" s="24">
        <f>IF($P16&gt;R$3,SMALL($C16:$L16,R$2),0)</f>
        <v>0</v>
      </c>
      <c r="S16" s="24">
        <f>IF($P16&gt;S$3,SMALL($C16:$L16,S$2),0)</f>
        <v>0</v>
      </c>
      <c r="T16" s="24">
        <f>IF($P16&gt;T$3,SMALL($C16:$L16,T$2),0)</f>
        <v>0</v>
      </c>
      <c r="U16">
        <f>O16-SUM(Q16:T16)</f>
        <v>79</v>
      </c>
      <c r="V16">
        <f>U16*V$4</f>
        <v>79000000000000</v>
      </c>
      <c r="W16" s="39">
        <f>IF(ISERROR(LARGE($C16:$L16,W$5)),0,LARGE($C16:$L16,W$5))*W$4</f>
        <v>550000000000</v>
      </c>
      <c r="X16" s="39">
        <f>IF(ISERROR(LARGE($C16:$L16,X$5)),0,LARGE($C16:$L16,X$5))*X$4</f>
        <v>2400000000</v>
      </c>
      <c r="Y16" s="39">
        <f>IF(ISERROR(LARGE($C16:$L16,Y$5)),0,LARGE($C16:$L16,Y$5))*Y$4</f>
        <v>0</v>
      </c>
      <c r="Z16" s="39">
        <f>IF(ISERROR(LARGE($C16:$L16,Z$5)),0,LARGE($C16:$L16,Z$5))*Z$4</f>
        <v>0</v>
      </c>
      <c r="AA16" s="39">
        <f>IF(ISERROR(LARGE($C16:$L16,AA$5)),0,LARGE($C16:$L16,AA$5))*AA$4</f>
        <v>0</v>
      </c>
      <c r="AB16" s="39">
        <f>IF(ISERROR(LARGE($C16:$L16,AB$5)),0,LARGE($C16:$L16,AB$5))*AB$4</f>
        <v>0</v>
      </c>
      <c r="AC16" s="40">
        <f>SUM(V16:AB16)</f>
        <v>79552400000000</v>
      </c>
      <c r="AD16" s="41">
        <f>RANK(AC16,AC$6:AC$53)</f>
        <v>11</v>
      </c>
    </row>
    <row r="17" spans="1:30" ht="12.75" customHeight="1">
      <c r="A17" s="19">
        <f t="shared" si="2"/>
        <v>12</v>
      </c>
      <c r="B17" s="20" t="s">
        <v>60</v>
      </c>
      <c r="C17" s="21">
        <f>IF(ISERROR(VLOOKUP($B17,'Vysledky (1)'!$B$5:$R$52,17,FALSE)),"",VLOOKUP($B17,'Vysledky (1)'!$B$5:$R$52,17,FALSE))</f>
        <v>42</v>
      </c>
      <c r="D17" s="21">
        <f>IF(ISERROR(VLOOKUP($B17,'Vysledky (2)'!$B$5:$R$52,17,FALSE)),"",VLOOKUP($B17,'Vysledky (2)'!$B$5:$R$52,17,FALSE))</f>
        <v>18</v>
      </c>
      <c r="E17" s="21">
        <f>IF(ISERROR(VLOOKUP($B17,'Vysledky (3)'!$B$5:$R$52,17,FALSE)),"",VLOOKUP($B17,'Vysledky (3)'!$B$5:$R$52,17,FALSE))</f>
        <v>19</v>
      </c>
      <c r="F17" s="21">
        <f>IF(ISERROR(VLOOKUP($B17,'Vysledky (4)'!$B$5:$R$52,17,FALSE)),"",VLOOKUP($B17,'Vysledky (4)'!$B$5:$R$52,17,FALSE))</f>
      </c>
      <c r="G17" s="21">
        <f>IF(ISERROR(VLOOKUP($B17,'Vysledky (5)'!$B$5:$R$52,17,FALSE)),"",VLOOKUP($B17,'Vysledky (5)'!$B$5:$R$52,17,FALSE))</f>
      </c>
      <c r="H17" s="21">
        <f>IF(ISERROR(VLOOKUP($B17,'Vysledky (6)'!$B$5:$R$52,17,FALSE)),"",VLOOKUP($B17,'Vysledky (6)'!$B$5:$R$52,17,FALSE))</f>
      </c>
      <c r="I17" s="21">
        <f>IF(ISERROR(VLOOKUP($B17,'Vysledky (7)'!$B$5:$R$52,17,FALSE)),"",VLOOKUP($B17,'Vysledky (7)'!$B$5:$R$52,17,FALSE))</f>
      </c>
      <c r="J17" s="21">
        <f>IF(ISERROR(VLOOKUP($B17,'Vysledky (8)'!$B$5:$R$52,17,FALSE)),"",VLOOKUP($B17,'Vysledky (8)'!$B$5:$R$52,17,FALSE))</f>
      </c>
      <c r="K17" s="21">
        <f>IF(ISERROR(VLOOKUP($B17,'Vysledky (9)'!$B$5:$R$52,17,FALSE)),"",VLOOKUP($B17,'Vysledky (9)'!$B$5:$R$52,17,FALSE))</f>
      </c>
      <c r="L17" s="21">
        <f>IF(ISERROR(VLOOKUP($B17,'Vysledky (10)'!$B$5:$R$52,17,FALSE)),"",VLOOKUP($B17,'Vysledky (10)'!$B$5:$R$52,17,FALSE))</f>
      </c>
      <c r="M17" s="22">
        <f>U17</f>
        <v>79</v>
      </c>
      <c r="N17" s="23"/>
      <c r="O17">
        <f>SUM(C17:L17)</f>
        <v>79</v>
      </c>
      <c r="P17">
        <f>COUNT(C17:L17)</f>
        <v>3</v>
      </c>
      <c r="Q17" s="24">
        <f>IF($P17&gt;Q$3,MIN($C17:$L17),0)</f>
        <v>0</v>
      </c>
      <c r="R17" s="24">
        <f>IF($P17&gt;R$3,SMALL($C17:$L17,R$2),0)</f>
        <v>0</v>
      </c>
      <c r="S17" s="24">
        <f>IF($P17&gt;S$3,SMALL($C17:$L17,S$2),0)</f>
        <v>0</v>
      </c>
      <c r="T17" s="24">
        <f>IF($P17&gt;T$3,SMALL($C17:$L17,T$2),0)</f>
        <v>0</v>
      </c>
      <c r="U17">
        <f>O17-SUM(Q17:T17)</f>
        <v>79</v>
      </c>
      <c r="V17">
        <f>U17*V$4</f>
        <v>79000000000000</v>
      </c>
      <c r="W17" s="39">
        <f>IF(ISERROR(LARGE($C17:$L17,W$5)),0,LARGE($C17:$L17,W$5))*W$4</f>
        <v>420000000000</v>
      </c>
      <c r="X17" s="39">
        <f>IF(ISERROR(LARGE($C17:$L17,X$5)),0,LARGE($C17:$L17,X$5))*X$4</f>
        <v>1900000000</v>
      </c>
      <c r="Y17" s="39">
        <f>IF(ISERROR(LARGE($C17:$L17,Y$5)),0,LARGE($C17:$L17,Y$5))*Y$4</f>
        <v>18000000</v>
      </c>
      <c r="Z17" s="39">
        <f>IF(ISERROR(LARGE($C17:$L17,Z$5)),0,LARGE($C17:$L17,Z$5))*Z$4</f>
        <v>0</v>
      </c>
      <c r="AA17" s="39">
        <f>IF(ISERROR(LARGE($C17:$L17,AA$5)),0,LARGE($C17:$L17,AA$5))*AA$4</f>
        <v>0</v>
      </c>
      <c r="AB17" s="39">
        <f>IF(ISERROR(LARGE($C17:$L17,AB$5)),0,LARGE($C17:$L17,AB$5))*AB$4</f>
        <v>0</v>
      </c>
      <c r="AC17" s="40">
        <f>SUM(V17:AB17)</f>
        <v>79421918000000</v>
      </c>
      <c r="AD17" s="41">
        <f>RANK(AC17,AC$6:AC$53)</f>
        <v>12</v>
      </c>
    </row>
    <row r="18" spans="1:30" ht="12.75" customHeight="1">
      <c r="A18" s="19">
        <f t="shared" si="2"/>
        <v>13</v>
      </c>
      <c r="B18" s="20" t="s">
        <v>9</v>
      </c>
      <c r="C18" s="21">
        <f>IF(ISERROR(VLOOKUP($B18,'Vysledky (1)'!$B$5:$R$52,17,FALSE)),"",VLOOKUP($B18,'Vysledky (1)'!$B$5:$R$52,17,FALSE))</f>
        <v>30</v>
      </c>
      <c r="D18" s="21">
        <f>IF(ISERROR(VLOOKUP($B18,'Vysledky (2)'!$B$5:$R$52,17,FALSE)),"",VLOOKUP($B18,'Vysledky (2)'!$B$5:$R$52,17,FALSE))</f>
        <v>19</v>
      </c>
      <c r="E18" s="21">
        <f>IF(ISERROR(VLOOKUP($B18,'Vysledky (3)'!$B$5:$R$52,17,FALSE)),"",VLOOKUP($B18,'Vysledky (3)'!$B$5:$R$52,17,FALSE))</f>
        <v>21</v>
      </c>
      <c r="F18" s="21">
        <f>IF(ISERROR(VLOOKUP($B18,'Vysledky (4)'!$B$5:$R$52,17,FALSE)),"",VLOOKUP($B18,'Vysledky (4)'!$B$5:$R$52,17,FALSE))</f>
      </c>
      <c r="G18" s="21">
        <f>IF(ISERROR(VLOOKUP($B18,'Vysledky (5)'!$B$5:$R$52,17,FALSE)),"",VLOOKUP($B18,'Vysledky (5)'!$B$5:$R$52,17,FALSE))</f>
      </c>
      <c r="H18" s="21">
        <f>IF(ISERROR(VLOOKUP($B18,'Vysledky (6)'!$B$5:$R$52,17,FALSE)),"",VLOOKUP($B18,'Vysledky (6)'!$B$5:$R$52,17,FALSE))</f>
      </c>
      <c r="I18" s="21">
        <f>IF(ISERROR(VLOOKUP($B18,'Vysledky (7)'!$B$5:$R$52,17,FALSE)),"",VLOOKUP($B18,'Vysledky (7)'!$B$5:$R$52,17,FALSE))</f>
      </c>
      <c r="J18" s="21">
        <f>IF(ISERROR(VLOOKUP($B18,'Vysledky (8)'!$B$5:$R$52,17,FALSE)),"",VLOOKUP($B18,'Vysledky (8)'!$B$5:$R$52,17,FALSE))</f>
      </c>
      <c r="K18" s="21">
        <f>IF(ISERROR(VLOOKUP($B18,'Vysledky (9)'!$B$5:$R$52,17,FALSE)),"",VLOOKUP($B18,'Vysledky (9)'!$B$5:$R$52,17,FALSE))</f>
      </c>
      <c r="L18" s="21">
        <f>IF(ISERROR(VLOOKUP($B18,'Vysledky (10)'!$B$5:$R$52,17,FALSE)),"",VLOOKUP($B18,'Vysledky (10)'!$B$5:$R$52,17,FALSE))</f>
      </c>
      <c r="M18" s="22">
        <f>U18</f>
        <v>70</v>
      </c>
      <c r="N18" s="23"/>
      <c r="O18">
        <f>SUM(C18:L18)</f>
        <v>70</v>
      </c>
      <c r="P18">
        <f>COUNT(C18:L18)</f>
        <v>3</v>
      </c>
      <c r="Q18" s="24">
        <f>IF($P18&gt;Q$3,MIN($C18:$L18),0)</f>
        <v>0</v>
      </c>
      <c r="R18" s="24">
        <f>IF($P18&gt;R$3,SMALL($C18:$L18,R$2),0)</f>
        <v>0</v>
      </c>
      <c r="S18" s="24">
        <f>IF($P18&gt;S$3,SMALL($C18:$L18,S$2),0)</f>
        <v>0</v>
      </c>
      <c r="T18" s="24">
        <f>IF($P18&gt;T$3,SMALL($C18:$L18,T$2),0)</f>
        <v>0</v>
      </c>
      <c r="U18">
        <f>O18-SUM(Q18:T18)</f>
        <v>70</v>
      </c>
      <c r="V18">
        <f>U18*V$4</f>
        <v>70000000000000</v>
      </c>
      <c r="W18" s="39">
        <f>IF(ISERROR(LARGE($C18:$L18,W$5)),0,LARGE($C18:$L18,W$5))*W$4</f>
        <v>300000000000</v>
      </c>
      <c r="X18" s="39">
        <f>IF(ISERROR(LARGE($C18:$L18,X$5)),0,LARGE($C18:$L18,X$5))*X$4</f>
        <v>2100000000</v>
      </c>
      <c r="Y18" s="39">
        <f>IF(ISERROR(LARGE($C18:$L18,Y$5)),0,LARGE($C18:$L18,Y$5))*Y$4</f>
        <v>19000000</v>
      </c>
      <c r="Z18" s="39">
        <f>IF(ISERROR(LARGE($C18:$L18,Z$5)),0,LARGE($C18:$L18,Z$5))*Z$4</f>
        <v>0</v>
      </c>
      <c r="AA18" s="39">
        <f>IF(ISERROR(LARGE($C18:$L18,AA$5)),0,LARGE($C18:$L18,AA$5))*AA$4</f>
        <v>0</v>
      </c>
      <c r="AB18" s="39">
        <f>IF(ISERROR(LARGE($C18:$L18,AB$5)),0,LARGE($C18:$L18,AB$5))*AB$4</f>
        <v>0</v>
      </c>
      <c r="AC18" s="40">
        <f>SUM(V18:AB18)</f>
        <v>70302119000000</v>
      </c>
      <c r="AD18" s="41">
        <f>RANK(AC18,AC$6:AC$53)</f>
        <v>13</v>
      </c>
    </row>
    <row r="19" spans="1:30" ht="12.75" customHeight="1">
      <c r="A19" s="19">
        <f t="shared" si="2"/>
        <v>14</v>
      </c>
      <c r="B19" s="25" t="s">
        <v>55</v>
      </c>
      <c r="C19" s="21">
        <f>IF(ISERROR(VLOOKUP($B19,'Vysledky (1)'!$B$5:$R$52,17,FALSE)),"",VLOOKUP($B19,'Vysledky (1)'!$B$5:$R$52,17,FALSE))</f>
        <v>32</v>
      </c>
      <c r="D19" s="21">
        <f>IF(ISERROR(VLOOKUP($B19,'Vysledky (2)'!$B$5:$R$52,17,FALSE)),"",VLOOKUP($B19,'Vysledky (2)'!$B$5:$R$52,17,FALSE))</f>
      </c>
      <c r="E19" s="21">
        <f>IF(ISERROR(VLOOKUP($B19,'Vysledky (3)'!$B$5:$R$52,17,FALSE)),"",VLOOKUP($B19,'Vysledky (3)'!$B$5:$R$52,17,FALSE))</f>
        <v>30</v>
      </c>
      <c r="F19" s="21">
        <f>IF(ISERROR(VLOOKUP($B19,'Vysledky (4)'!$B$5:$R$52,17,FALSE)),"",VLOOKUP($B19,'Vysledky (4)'!$B$5:$R$52,17,FALSE))</f>
      </c>
      <c r="G19" s="21">
        <f>IF(ISERROR(VLOOKUP($B19,'Vysledky (5)'!$B$5:$R$52,17,FALSE)),"",VLOOKUP($B19,'Vysledky (5)'!$B$5:$R$52,17,FALSE))</f>
      </c>
      <c r="H19" s="21">
        <f>IF(ISERROR(VLOOKUP($B19,'Vysledky (6)'!$B$5:$R$52,17,FALSE)),"",VLOOKUP($B19,'Vysledky (6)'!$B$5:$R$52,17,FALSE))</f>
      </c>
      <c r="I19" s="21">
        <f>IF(ISERROR(VLOOKUP($B19,'Vysledky (7)'!$B$5:$R$52,17,FALSE)),"",VLOOKUP($B19,'Vysledky (7)'!$B$5:$R$52,17,FALSE))</f>
      </c>
      <c r="J19" s="21">
        <f>IF(ISERROR(VLOOKUP($B19,'Vysledky (8)'!$B$5:$R$52,17,FALSE)),"",VLOOKUP($B19,'Vysledky (8)'!$B$5:$R$52,17,FALSE))</f>
      </c>
      <c r="K19" s="21">
        <f>IF(ISERROR(VLOOKUP($B19,'Vysledky (9)'!$B$5:$R$52,17,FALSE)),"",VLOOKUP($B19,'Vysledky (9)'!$B$5:$R$52,17,FALSE))</f>
      </c>
      <c r="L19" s="21">
        <f>IF(ISERROR(VLOOKUP($B19,'Vysledky (10)'!$B$5:$R$52,17,FALSE)),"",VLOOKUP($B19,'Vysledky (10)'!$B$5:$R$52,17,FALSE))</f>
      </c>
      <c r="M19" s="22">
        <f>U19</f>
        <v>62</v>
      </c>
      <c r="N19" s="23"/>
      <c r="O19">
        <f>SUM(C19:L19)</f>
        <v>62</v>
      </c>
      <c r="P19">
        <f>COUNT(C19:L19)</f>
        <v>2</v>
      </c>
      <c r="Q19" s="24">
        <f>IF($P19&gt;Q$3,MIN($C19:$L19),0)</f>
        <v>0</v>
      </c>
      <c r="R19" s="24">
        <f>IF($P19&gt;R$3,SMALL($C19:$L19,R$2),0)</f>
        <v>0</v>
      </c>
      <c r="S19" s="24">
        <f>IF($P19&gt;S$3,SMALL($C19:$L19,S$2),0)</f>
        <v>0</v>
      </c>
      <c r="T19" s="24">
        <f>IF($P19&gt;T$3,SMALL($C19:$L19,T$2),0)</f>
        <v>0</v>
      </c>
      <c r="U19">
        <f>O19-SUM(Q19:T19)</f>
        <v>62</v>
      </c>
      <c r="V19">
        <f>U19*V$4</f>
        <v>62000000000000</v>
      </c>
      <c r="W19" s="39">
        <f>IF(ISERROR(LARGE($C19:$L19,W$5)),0,LARGE($C19:$L19,W$5))*W$4</f>
        <v>320000000000</v>
      </c>
      <c r="X19" s="39">
        <f>IF(ISERROR(LARGE($C19:$L19,X$5)),0,LARGE($C19:$L19,X$5))*X$4</f>
        <v>3000000000</v>
      </c>
      <c r="Y19" s="39">
        <f>IF(ISERROR(LARGE($C19:$L19,Y$5)),0,LARGE($C19:$L19,Y$5))*Y$4</f>
        <v>0</v>
      </c>
      <c r="Z19" s="39">
        <f>IF(ISERROR(LARGE($C19:$L19,Z$5)),0,LARGE($C19:$L19,Z$5))*Z$4</f>
        <v>0</v>
      </c>
      <c r="AA19" s="39">
        <f>IF(ISERROR(LARGE($C19:$L19,AA$5)),0,LARGE($C19:$L19,AA$5))*AA$4</f>
        <v>0</v>
      </c>
      <c r="AB19" s="39">
        <f>IF(ISERROR(LARGE($C19:$L19,AB$5)),0,LARGE($C19:$L19,AB$5))*AB$4</f>
        <v>0</v>
      </c>
      <c r="AC19" s="40">
        <f>SUM(V19:AB19)</f>
        <v>62323000000000</v>
      </c>
      <c r="AD19" s="41">
        <f>RANK(AC19,AC$6:AC$53)</f>
        <v>14</v>
      </c>
    </row>
    <row r="20" spans="1:30" ht="12.75" customHeight="1">
      <c r="A20" s="19">
        <f t="shared" si="2"/>
        <v>15</v>
      </c>
      <c r="B20" s="20" t="s">
        <v>15</v>
      </c>
      <c r="C20" s="21">
        <f>IF(ISERROR(VLOOKUP($B20,'Vysledky (1)'!$B$5:$R$52,17,FALSE)),"",VLOOKUP($B20,'Vysledky (1)'!$B$5:$R$52,17,FALSE))</f>
        <v>24</v>
      </c>
      <c r="D20" s="21">
        <f>IF(ISERROR(VLOOKUP($B20,'Vysledky (2)'!$B$5:$R$52,17,FALSE)),"",VLOOKUP($B20,'Vysledky (2)'!$B$5:$R$52,17,FALSE))</f>
        <v>15</v>
      </c>
      <c r="E20" s="21">
        <f>IF(ISERROR(VLOOKUP($B20,'Vysledky (3)'!$B$5:$R$52,17,FALSE)),"",VLOOKUP($B20,'Vysledky (3)'!$B$5:$R$52,17,FALSE))</f>
        <v>18</v>
      </c>
      <c r="F20" s="21">
        <f>IF(ISERROR(VLOOKUP($B20,'Vysledky (4)'!$B$5:$R$52,17,FALSE)),"",VLOOKUP($B20,'Vysledky (4)'!$B$5:$R$52,17,FALSE))</f>
      </c>
      <c r="G20" s="21">
        <f>IF(ISERROR(VLOOKUP($B20,'Vysledky (5)'!$B$5:$R$52,17,FALSE)),"",VLOOKUP($B20,'Vysledky (5)'!$B$5:$R$52,17,FALSE))</f>
      </c>
      <c r="H20" s="21">
        <f>IF(ISERROR(VLOOKUP($B20,'Vysledky (6)'!$B$5:$R$52,17,FALSE)),"",VLOOKUP($B20,'Vysledky (6)'!$B$5:$R$52,17,FALSE))</f>
      </c>
      <c r="I20" s="21">
        <f>IF(ISERROR(VLOOKUP($B20,'Vysledky (7)'!$B$5:$R$52,17,FALSE)),"",VLOOKUP($B20,'Vysledky (7)'!$B$5:$R$52,17,FALSE))</f>
      </c>
      <c r="J20" s="21">
        <f>IF(ISERROR(VLOOKUP($B20,'Vysledky (8)'!$B$5:$R$52,17,FALSE)),"",VLOOKUP($B20,'Vysledky (8)'!$B$5:$R$52,17,FALSE))</f>
      </c>
      <c r="K20" s="21">
        <f>IF(ISERROR(VLOOKUP($B20,'Vysledky (9)'!$B$5:$R$52,17,FALSE)),"",VLOOKUP($B20,'Vysledky (9)'!$B$5:$R$52,17,FALSE))</f>
      </c>
      <c r="L20" s="21">
        <f>IF(ISERROR(VLOOKUP($B20,'Vysledky (10)'!$B$5:$R$52,17,FALSE)),"",VLOOKUP($B20,'Vysledky (10)'!$B$5:$R$52,17,FALSE))</f>
      </c>
      <c r="M20" s="22">
        <f>U20</f>
        <v>57</v>
      </c>
      <c r="N20" s="23"/>
      <c r="O20">
        <f>SUM(C20:L20)</f>
        <v>57</v>
      </c>
      <c r="P20">
        <f>COUNT(C20:L20)</f>
        <v>3</v>
      </c>
      <c r="Q20" s="24">
        <f>IF($P20&gt;Q$3,MIN($C20:$L20),0)</f>
        <v>0</v>
      </c>
      <c r="R20" s="24">
        <f>IF($P20&gt;R$3,SMALL($C20:$L20,R$2),0)</f>
        <v>0</v>
      </c>
      <c r="S20" s="24">
        <f>IF($P20&gt;S$3,SMALL($C20:$L20,S$2),0)</f>
        <v>0</v>
      </c>
      <c r="T20" s="24">
        <f>IF($P20&gt;T$3,SMALL($C20:$L20,T$2),0)</f>
        <v>0</v>
      </c>
      <c r="U20">
        <f>O20-SUM(Q20:T20)</f>
        <v>57</v>
      </c>
      <c r="V20">
        <f>U20*V$4</f>
        <v>57000000000000</v>
      </c>
      <c r="W20" s="39">
        <f>IF(ISERROR(LARGE($C20:$L20,W$5)),0,LARGE($C20:$L20,W$5))*W$4</f>
        <v>240000000000</v>
      </c>
      <c r="X20" s="39">
        <f>IF(ISERROR(LARGE($C20:$L20,X$5)),0,LARGE($C20:$L20,X$5))*X$4</f>
        <v>1800000000</v>
      </c>
      <c r="Y20" s="39">
        <f>IF(ISERROR(LARGE($C20:$L20,Y$5)),0,LARGE($C20:$L20,Y$5))*Y$4</f>
        <v>15000000</v>
      </c>
      <c r="Z20" s="39">
        <f>IF(ISERROR(LARGE($C20:$L20,Z$5)),0,LARGE($C20:$L20,Z$5))*Z$4</f>
        <v>0</v>
      </c>
      <c r="AA20" s="39">
        <f>IF(ISERROR(LARGE($C20:$L20,AA$5)),0,LARGE($C20:$L20,AA$5))*AA$4</f>
        <v>0</v>
      </c>
      <c r="AB20" s="39">
        <f>IF(ISERROR(LARGE($C20:$L20,AB$5)),0,LARGE($C20:$L20,AB$5))*AB$4</f>
        <v>0</v>
      </c>
      <c r="AC20" s="40">
        <f>SUM(V20:AB20)</f>
        <v>57241815000000</v>
      </c>
      <c r="AD20" s="41">
        <f>RANK(AC20,AC$6:AC$53)</f>
        <v>15</v>
      </c>
    </row>
    <row r="21" spans="1:30" ht="12.75" customHeight="1">
      <c r="A21" s="19">
        <f t="shared" si="2"/>
        <v>16</v>
      </c>
      <c r="B21" s="20" t="s">
        <v>11</v>
      </c>
      <c r="C21" s="21">
        <f>IF(ISERROR(VLOOKUP($B21,'Vysledky (1)'!$B$5:$R$52,17,FALSE)),"",VLOOKUP($B21,'Vysledky (1)'!$B$5:$R$52,17,FALSE))</f>
        <v>20</v>
      </c>
      <c r="D21" s="21">
        <f>IF(ISERROR(VLOOKUP($B21,'Vysledky (2)'!$B$5:$R$52,17,FALSE)),"",VLOOKUP($B21,'Vysledky (2)'!$B$5:$R$52,17,FALSE))</f>
        <v>20</v>
      </c>
      <c r="E21" s="21">
        <f>IF(ISERROR(VLOOKUP($B21,'Vysledky (3)'!$B$5:$R$52,17,FALSE)),"",VLOOKUP($B21,'Vysledky (3)'!$B$5:$R$52,17,FALSE))</f>
        <v>17</v>
      </c>
      <c r="F21" s="21">
        <f>IF(ISERROR(VLOOKUP($B21,'Vysledky (4)'!$B$5:$R$52,17,FALSE)),"",VLOOKUP($B21,'Vysledky (4)'!$B$5:$R$52,17,FALSE))</f>
      </c>
      <c r="G21" s="21">
        <f>IF(ISERROR(VLOOKUP($B21,'Vysledky (5)'!$B$5:$R$52,17,FALSE)),"",VLOOKUP($B21,'Vysledky (5)'!$B$5:$R$52,17,FALSE))</f>
      </c>
      <c r="H21" s="21">
        <f>IF(ISERROR(VLOOKUP($B21,'Vysledky (6)'!$B$5:$R$52,17,FALSE)),"",VLOOKUP($B21,'Vysledky (6)'!$B$5:$R$52,17,FALSE))</f>
      </c>
      <c r="I21" s="21">
        <f>IF(ISERROR(VLOOKUP($B21,'Vysledky (7)'!$B$5:$R$52,17,FALSE)),"",VLOOKUP($B21,'Vysledky (7)'!$B$5:$R$52,17,FALSE))</f>
      </c>
      <c r="J21" s="21">
        <f>IF(ISERROR(VLOOKUP($B21,'Vysledky (8)'!$B$5:$R$52,17,FALSE)),"",VLOOKUP($B21,'Vysledky (8)'!$B$5:$R$52,17,FALSE))</f>
      </c>
      <c r="K21" s="21">
        <f>IF(ISERROR(VLOOKUP($B21,'Vysledky (9)'!$B$5:$R$52,17,FALSE)),"",VLOOKUP($B21,'Vysledky (9)'!$B$5:$R$52,17,FALSE))</f>
      </c>
      <c r="L21" s="21">
        <f>IF(ISERROR(VLOOKUP($B21,'Vysledky (10)'!$B$5:$R$52,17,FALSE)),"",VLOOKUP($B21,'Vysledky (10)'!$B$5:$R$52,17,FALSE))</f>
      </c>
      <c r="M21" s="22">
        <f>U21</f>
        <v>57</v>
      </c>
      <c r="N21" s="23"/>
      <c r="O21">
        <f>SUM(C21:L21)</f>
        <v>57</v>
      </c>
      <c r="P21">
        <f>COUNT(C21:L21)</f>
        <v>3</v>
      </c>
      <c r="Q21" s="24">
        <f>IF($P21&gt;Q$3,MIN($C21:$L21),0)</f>
        <v>0</v>
      </c>
      <c r="R21" s="24">
        <f>IF($P21&gt;R$3,SMALL($C21:$L21,R$2),0)</f>
        <v>0</v>
      </c>
      <c r="S21" s="24">
        <f>IF($P21&gt;S$3,SMALL($C21:$L21,S$2),0)</f>
        <v>0</v>
      </c>
      <c r="T21" s="24">
        <f>IF($P21&gt;T$3,SMALL($C21:$L21,T$2),0)</f>
        <v>0</v>
      </c>
      <c r="U21">
        <f>O21-SUM(Q21:T21)</f>
        <v>57</v>
      </c>
      <c r="V21">
        <f>U21*V$4</f>
        <v>57000000000000</v>
      </c>
      <c r="W21" s="39">
        <f>IF(ISERROR(LARGE($C21:$L21,W$5)),0,LARGE($C21:$L21,W$5))*W$4</f>
        <v>200000000000</v>
      </c>
      <c r="X21" s="39">
        <f>IF(ISERROR(LARGE($C21:$L21,X$5)),0,LARGE($C21:$L21,X$5))*X$4</f>
        <v>2000000000</v>
      </c>
      <c r="Y21" s="39">
        <f>IF(ISERROR(LARGE($C21:$L21,Y$5)),0,LARGE($C21:$L21,Y$5))*Y$4</f>
        <v>17000000</v>
      </c>
      <c r="Z21" s="39">
        <f>IF(ISERROR(LARGE($C21:$L21,Z$5)),0,LARGE($C21:$L21,Z$5))*Z$4</f>
        <v>0</v>
      </c>
      <c r="AA21" s="39">
        <f>IF(ISERROR(LARGE($C21:$L21,AA$5)),0,LARGE($C21:$L21,AA$5))*AA$4</f>
        <v>0</v>
      </c>
      <c r="AB21" s="39">
        <f>IF(ISERROR(LARGE($C21:$L21,AB$5)),0,LARGE($C21:$L21,AB$5))*AB$4</f>
        <v>0</v>
      </c>
      <c r="AC21" s="40">
        <f>SUM(V21:AB21)</f>
        <v>57202017000000</v>
      </c>
      <c r="AD21" s="41">
        <f>RANK(AC21,AC$6:AC$53)</f>
        <v>16</v>
      </c>
    </row>
    <row r="22" spans="1:30" ht="12.75" customHeight="1">
      <c r="A22" s="19">
        <f t="shared" si="2"/>
        <v>17</v>
      </c>
      <c r="B22" s="20" t="s">
        <v>74</v>
      </c>
      <c r="C22" s="21">
        <f>IF(ISERROR(VLOOKUP($B22,'Vysledky (1)'!$B$5:$R$52,17,FALSE)),"",VLOOKUP($B22,'Vysledky (1)'!$B$5:$R$52,17,FALSE))</f>
      </c>
      <c r="D22" s="21">
        <f>IF(ISERROR(VLOOKUP($B22,'Vysledky (2)'!$B$5:$R$52,17,FALSE)),"",VLOOKUP($B22,'Vysledky (2)'!$B$5:$R$52,17,FALSE))</f>
        <v>24</v>
      </c>
      <c r="E22" s="21">
        <f>IF(ISERROR(VLOOKUP($B22,'Vysledky (3)'!$B$5:$R$52,17,FALSE)),"",VLOOKUP($B22,'Vysledky (3)'!$B$5:$R$52,17,FALSE))</f>
        <v>32</v>
      </c>
      <c r="F22" s="21">
        <f>IF(ISERROR(VLOOKUP($B22,'Vysledky (4)'!$B$5:$R$52,17,FALSE)),"",VLOOKUP($B22,'Vysledky (4)'!$B$5:$R$52,17,FALSE))</f>
      </c>
      <c r="G22" s="21">
        <f>IF(ISERROR(VLOOKUP($B22,'Vysledky (5)'!$B$5:$R$52,17,FALSE)),"",VLOOKUP($B22,'Vysledky (5)'!$B$5:$R$52,17,FALSE))</f>
      </c>
      <c r="H22" s="21">
        <f>IF(ISERROR(VLOOKUP($B22,'Vysledky (6)'!$B$5:$R$52,17,FALSE)),"",VLOOKUP($B22,'Vysledky (6)'!$B$5:$R$52,17,FALSE))</f>
      </c>
      <c r="I22" s="21">
        <f>IF(ISERROR(VLOOKUP($B22,'Vysledky (7)'!$B$5:$R$52,17,FALSE)),"",VLOOKUP($B22,'Vysledky (7)'!$B$5:$R$52,17,FALSE))</f>
      </c>
      <c r="J22" s="21">
        <f>IF(ISERROR(VLOOKUP($B22,'Vysledky (8)'!$B$5:$R$52,17,FALSE)),"",VLOOKUP($B22,'Vysledky (8)'!$B$5:$R$52,17,FALSE))</f>
      </c>
      <c r="K22" s="21">
        <f>IF(ISERROR(VLOOKUP($B22,'Vysledky (9)'!$B$5:$R$52,17,FALSE)),"",VLOOKUP($B22,'Vysledky (9)'!$B$5:$R$52,17,FALSE))</f>
      </c>
      <c r="L22" s="21">
        <f>IF(ISERROR(VLOOKUP($B22,'Vysledky (10)'!$B$5:$R$52,17,FALSE)),"",VLOOKUP($B22,'Vysledky (10)'!$B$5:$R$52,17,FALSE))</f>
      </c>
      <c r="M22" s="22">
        <f>U22</f>
        <v>56</v>
      </c>
      <c r="N22" s="23"/>
      <c r="O22">
        <f>SUM(C22:L22)</f>
        <v>56</v>
      </c>
      <c r="P22">
        <f>COUNT(C22:L22)</f>
        <v>2</v>
      </c>
      <c r="Q22" s="24">
        <f>IF($P22&gt;Q$3,MIN($C22:$L22),0)</f>
        <v>0</v>
      </c>
      <c r="R22" s="24">
        <f>IF($P22&gt;R$3,SMALL($C22:$L22,R$2),0)</f>
        <v>0</v>
      </c>
      <c r="S22" s="24">
        <f>IF($P22&gt;S$3,SMALL($C22:$L22,S$2),0)</f>
        <v>0</v>
      </c>
      <c r="T22" s="24">
        <f>IF($P22&gt;T$3,SMALL($C22:$L22,T$2),0)</f>
        <v>0</v>
      </c>
      <c r="U22">
        <f>O22-SUM(Q22:T22)</f>
        <v>56</v>
      </c>
      <c r="V22">
        <f>U22*V$4</f>
        <v>56000000000000</v>
      </c>
      <c r="W22" s="39">
        <f>IF(ISERROR(LARGE($C22:$L22,W$5)),0,LARGE($C22:$L22,W$5))*W$4</f>
        <v>320000000000</v>
      </c>
      <c r="X22" s="39">
        <f>IF(ISERROR(LARGE($C22:$L22,X$5)),0,LARGE($C22:$L22,X$5))*X$4</f>
        <v>2400000000</v>
      </c>
      <c r="Y22" s="39">
        <f>IF(ISERROR(LARGE($C22:$L22,Y$5)),0,LARGE($C22:$L22,Y$5))*Y$4</f>
        <v>0</v>
      </c>
      <c r="Z22" s="39">
        <f>IF(ISERROR(LARGE($C22:$L22,Z$5)),0,LARGE($C22:$L22,Z$5))*Z$4</f>
        <v>0</v>
      </c>
      <c r="AA22" s="39">
        <f>IF(ISERROR(LARGE($C22:$L22,AA$5)),0,LARGE($C22:$L22,AA$5))*AA$4</f>
        <v>0</v>
      </c>
      <c r="AB22" s="39">
        <f>IF(ISERROR(LARGE($C22:$L22,AB$5)),0,LARGE($C22:$L22,AB$5))*AB$4</f>
        <v>0</v>
      </c>
      <c r="AC22" s="40">
        <f>SUM(V22:AB22)</f>
        <v>56322400000000</v>
      </c>
      <c r="AD22" s="41">
        <f>RANK(AC22,AC$6:AC$53)</f>
        <v>17</v>
      </c>
    </row>
    <row r="23" spans="1:30" ht="12.75" customHeight="1">
      <c r="A23" s="19">
        <f t="shared" si="2"/>
        <v>18</v>
      </c>
      <c r="B23" s="20" t="s">
        <v>21</v>
      </c>
      <c r="C23" s="21">
        <f>IF(ISERROR(VLOOKUP($B23,'Vysledky (1)'!$B$5:$R$52,17,FALSE)),"",VLOOKUP($B23,'Vysledky (1)'!$B$5:$R$52,17,FALSE))</f>
        <v>22</v>
      </c>
      <c r="D23" s="21">
        <f>IF(ISERROR(VLOOKUP($B23,'Vysledky (2)'!$B$5:$R$52,17,FALSE)),"",VLOOKUP($B23,'Vysledky (2)'!$B$5:$R$52,17,FALSE))</f>
        <v>22</v>
      </c>
      <c r="E23" s="21">
        <f>IF(ISERROR(VLOOKUP($B23,'Vysledky (3)'!$B$5:$R$52,17,FALSE)),"",VLOOKUP($B23,'Vysledky (3)'!$B$5:$R$52,17,FALSE))</f>
        <v>12</v>
      </c>
      <c r="F23" s="21">
        <f>IF(ISERROR(VLOOKUP($B23,'Vysledky (4)'!$B$5:$R$52,17,FALSE)),"",VLOOKUP($B23,'Vysledky (4)'!$B$5:$R$52,17,FALSE))</f>
      </c>
      <c r="G23" s="21">
        <f>IF(ISERROR(VLOOKUP($B23,'Vysledky (5)'!$B$5:$R$52,17,FALSE)),"",VLOOKUP($B23,'Vysledky (5)'!$B$5:$R$52,17,FALSE))</f>
      </c>
      <c r="H23" s="21">
        <f>IF(ISERROR(VLOOKUP($B23,'Vysledky (6)'!$B$5:$R$52,17,FALSE)),"",VLOOKUP($B23,'Vysledky (6)'!$B$5:$R$52,17,FALSE))</f>
      </c>
      <c r="I23" s="21">
        <f>IF(ISERROR(VLOOKUP($B23,'Vysledky (7)'!$B$5:$R$52,17,FALSE)),"",VLOOKUP($B23,'Vysledky (7)'!$B$5:$R$52,17,FALSE))</f>
      </c>
      <c r="J23" s="21">
        <f>IF(ISERROR(VLOOKUP($B23,'Vysledky (8)'!$B$5:$R$52,17,FALSE)),"",VLOOKUP($B23,'Vysledky (8)'!$B$5:$R$52,17,FALSE))</f>
      </c>
      <c r="K23" s="21">
        <f>IF(ISERROR(VLOOKUP($B23,'Vysledky (9)'!$B$5:$R$52,17,FALSE)),"",VLOOKUP($B23,'Vysledky (9)'!$B$5:$R$52,17,FALSE))</f>
      </c>
      <c r="L23" s="21">
        <f>IF(ISERROR(VLOOKUP($B23,'Vysledky (10)'!$B$5:$R$52,17,FALSE)),"",VLOOKUP($B23,'Vysledky (10)'!$B$5:$R$52,17,FALSE))</f>
      </c>
      <c r="M23" s="22">
        <f>U23</f>
        <v>56</v>
      </c>
      <c r="N23" s="23"/>
      <c r="O23">
        <f>SUM(C23:L23)</f>
        <v>56</v>
      </c>
      <c r="P23">
        <f>COUNT(C23:L23)</f>
        <v>3</v>
      </c>
      <c r="Q23" s="24">
        <f>IF($P23&gt;Q$3,MIN($C23:$L23),0)</f>
        <v>0</v>
      </c>
      <c r="R23" s="24">
        <f>IF($P23&gt;R$3,SMALL($C23:$L23,R$2),0)</f>
        <v>0</v>
      </c>
      <c r="S23" s="24">
        <f>IF($P23&gt;S$3,SMALL($C23:$L23,S$2),0)</f>
        <v>0</v>
      </c>
      <c r="T23" s="24">
        <f>IF($P23&gt;T$3,SMALL($C23:$L23,T$2),0)</f>
        <v>0</v>
      </c>
      <c r="U23">
        <f>O23-SUM(Q23:T23)</f>
        <v>56</v>
      </c>
      <c r="V23">
        <f>U23*V$4</f>
        <v>56000000000000</v>
      </c>
      <c r="W23" s="39">
        <f>IF(ISERROR(LARGE($C23:$L23,W$5)),0,LARGE($C23:$L23,W$5))*W$4</f>
        <v>220000000000</v>
      </c>
      <c r="X23" s="39">
        <f>IF(ISERROR(LARGE($C23:$L23,X$5)),0,LARGE($C23:$L23,X$5))*X$4</f>
        <v>2200000000</v>
      </c>
      <c r="Y23" s="39">
        <f>IF(ISERROR(LARGE($C23:$L23,Y$5)),0,LARGE($C23:$L23,Y$5))*Y$4</f>
        <v>12000000</v>
      </c>
      <c r="Z23" s="39">
        <f>IF(ISERROR(LARGE($C23:$L23,Z$5)),0,LARGE($C23:$L23,Z$5))*Z$4</f>
        <v>0</v>
      </c>
      <c r="AA23" s="39">
        <f>IF(ISERROR(LARGE($C23:$L23,AA$5)),0,LARGE($C23:$L23,AA$5))*AA$4</f>
        <v>0</v>
      </c>
      <c r="AB23" s="39">
        <f>IF(ISERROR(LARGE($C23:$L23,AB$5)),0,LARGE($C23:$L23,AB$5))*AB$4</f>
        <v>0</v>
      </c>
      <c r="AC23" s="40">
        <f>SUM(V23:AB23)</f>
        <v>56222212000000</v>
      </c>
      <c r="AD23" s="41">
        <f>RANK(AC23,AC$6:AC$53)</f>
        <v>18</v>
      </c>
    </row>
    <row r="24" spans="1:30" ht="12.75" customHeight="1">
      <c r="A24" s="19">
        <f t="shared" si="2"/>
        <v>19</v>
      </c>
      <c r="B24" s="20" t="s">
        <v>48</v>
      </c>
      <c r="C24" s="21">
        <f>IF(ISERROR(VLOOKUP($B24,'Vysledky (1)'!$B$5:$R$52,17,FALSE)),"",VLOOKUP($B24,'Vysledky (1)'!$B$5:$R$52,17,FALSE))</f>
        <v>19</v>
      </c>
      <c r="D24" s="21">
        <f>IF(ISERROR(VLOOKUP($B24,'Vysledky (2)'!$B$5:$R$52,17,FALSE)),"",VLOOKUP($B24,'Vysledky (2)'!$B$5:$R$52,17,FALSE))</f>
        <v>21</v>
      </c>
      <c r="E24" s="21">
        <f>IF(ISERROR(VLOOKUP($B24,'Vysledky (3)'!$B$5:$R$52,17,FALSE)),"",VLOOKUP($B24,'Vysledky (3)'!$B$5:$R$52,17,FALSE))</f>
        <v>10</v>
      </c>
      <c r="F24" s="21">
        <f>IF(ISERROR(VLOOKUP($B24,'Vysledky (4)'!$B$5:$R$52,17,FALSE)),"",VLOOKUP($B24,'Vysledky (4)'!$B$5:$R$52,17,FALSE))</f>
      </c>
      <c r="G24" s="21">
        <f>IF(ISERROR(VLOOKUP($B24,'Vysledky (5)'!$B$5:$R$52,17,FALSE)),"",VLOOKUP($B24,'Vysledky (5)'!$B$5:$R$52,17,FALSE))</f>
      </c>
      <c r="H24" s="21">
        <f>IF(ISERROR(VLOOKUP($B24,'Vysledky (6)'!$B$5:$R$52,17,FALSE)),"",VLOOKUP($B24,'Vysledky (6)'!$B$5:$R$52,17,FALSE))</f>
      </c>
      <c r="I24" s="21">
        <f>IF(ISERROR(VLOOKUP($B24,'Vysledky (7)'!$B$5:$R$52,17,FALSE)),"",VLOOKUP($B24,'Vysledky (7)'!$B$5:$R$52,17,FALSE))</f>
      </c>
      <c r="J24" s="21">
        <f>IF(ISERROR(VLOOKUP($B24,'Vysledky (8)'!$B$5:$R$52,17,FALSE)),"",VLOOKUP($B24,'Vysledky (8)'!$B$5:$R$52,17,FALSE))</f>
      </c>
      <c r="K24" s="21">
        <f>IF(ISERROR(VLOOKUP($B24,'Vysledky (9)'!$B$5:$R$52,17,FALSE)),"",VLOOKUP($B24,'Vysledky (9)'!$B$5:$R$52,17,FALSE))</f>
      </c>
      <c r="L24" s="21">
        <f>IF(ISERROR(VLOOKUP($B24,'Vysledky (10)'!$B$5:$R$52,17,FALSE)),"",VLOOKUP($B24,'Vysledky (10)'!$B$5:$R$52,17,FALSE))</f>
      </c>
      <c r="M24" s="22">
        <f>U24</f>
        <v>50</v>
      </c>
      <c r="N24" s="23"/>
      <c r="O24">
        <f>SUM(C24:L24)</f>
        <v>50</v>
      </c>
      <c r="P24">
        <f>COUNT(C24:L24)</f>
        <v>3</v>
      </c>
      <c r="Q24" s="24">
        <f>IF($P24&gt;Q$3,MIN($C24:$L24),0)</f>
        <v>0</v>
      </c>
      <c r="R24" s="24">
        <f>IF($P24&gt;R$3,SMALL($C24:$L24,R$2),0)</f>
        <v>0</v>
      </c>
      <c r="S24" s="24">
        <f>IF($P24&gt;S$3,SMALL($C24:$L24,S$2),0)</f>
        <v>0</v>
      </c>
      <c r="T24" s="24">
        <f>IF($P24&gt;T$3,SMALL($C24:$L24,T$2),0)</f>
        <v>0</v>
      </c>
      <c r="U24">
        <f>O24-SUM(Q24:T24)</f>
        <v>50</v>
      </c>
      <c r="V24">
        <f>U24*V$4</f>
        <v>50000000000000</v>
      </c>
      <c r="W24" s="39">
        <f>IF(ISERROR(LARGE($C24:$L24,W$5)),0,LARGE($C24:$L24,W$5))*W$4</f>
        <v>210000000000</v>
      </c>
      <c r="X24" s="39">
        <f>IF(ISERROR(LARGE($C24:$L24,X$5)),0,LARGE($C24:$L24,X$5))*X$4</f>
        <v>1900000000</v>
      </c>
      <c r="Y24" s="39">
        <f>IF(ISERROR(LARGE($C24:$L24,Y$5)),0,LARGE($C24:$L24,Y$5))*Y$4</f>
        <v>10000000</v>
      </c>
      <c r="Z24" s="39">
        <f>IF(ISERROR(LARGE($C24:$L24,Z$5)),0,LARGE($C24:$L24,Z$5))*Z$4</f>
        <v>0</v>
      </c>
      <c r="AA24" s="39">
        <f>IF(ISERROR(LARGE($C24:$L24,AA$5)),0,LARGE($C24:$L24,AA$5))*AA$4</f>
        <v>0</v>
      </c>
      <c r="AB24" s="39">
        <f>IF(ISERROR(LARGE($C24:$L24,AB$5)),0,LARGE($C24:$L24,AB$5))*AB$4</f>
        <v>0</v>
      </c>
      <c r="AC24" s="40">
        <f>SUM(V24:AB24)</f>
        <v>50211910000000</v>
      </c>
      <c r="AD24" s="41">
        <f>RANK(AC24,AC$6:AC$53)</f>
        <v>19</v>
      </c>
    </row>
    <row r="25" spans="1:30" ht="12.75" customHeight="1">
      <c r="A25" s="19">
        <f t="shared" si="2"/>
        <v>20</v>
      </c>
      <c r="B25" s="20" t="s">
        <v>12</v>
      </c>
      <c r="C25" s="21">
        <f>IF(ISERROR(VLOOKUP($B25,'Vysledky (1)'!$B$5:$R$52,17,FALSE)),"",VLOOKUP($B25,'Vysledky (1)'!$B$5:$R$52,17,FALSE))</f>
        <v>28</v>
      </c>
      <c r="D25" s="21">
        <f>IF(ISERROR(VLOOKUP($B25,'Vysledky (2)'!$B$5:$R$52,17,FALSE)),"",VLOOKUP($B25,'Vysledky (2)'!$B$5:$R$52,17,FALSE))</f>
        <v>7</v>
      </c>
      <c r="E25" s="21">
        <f>IF(ISERROR(VLOOKUP($B25,'Vysledky (3)'!$B$5:$R$52,17,FALSE)),"",VLOOKUP($B25,'Vysledky (3)'!$B$5:$R$52,17,FALSE))</f>
        <v>14</v>
      </c>
      <c r="F25" s="21">
        <f>IF(ISERROR(VLOOKUP($B25,'Vysledky (4)'!$B$5:$R$52,17,FALSE)),"",VLOOKUP($B25,'Vysledky (4)'!$B$5:$R$52,17,FALSE))</f>
      </c>
      <c r="G25" s="21">
        <f>IF(ISERROR(VLOOKUP($B25,'Vysledky (5)'!$B$5:$R$52,17,FALSE)),"",VLOOKUP($B25,'Vysledky (5)'!$B$5:$R$52,17,FALSE))</f>
      </c>
      <c r="H25" s="21">
        <f>IF(ISERROR(VLOOKUP($B25,'Vysledky (6)'!$B$5:$R$52,17,FALSE)),"",VLOOKUP($B25,'Vysledky (6)'!$B$5:$R$52,17,FALSE))</f>
      </c>
      <c r="I25" s="21">
        <f>IF(ISERROR(VLOOKUP($B25,'Vysledky (7)'!$B$5:$R$52,17,FALSE)),"",VLOOKUP($B25,'Vysledky (7)'!$B$5:$R$52,17,FALSE))</f>
      </c>
      <c r="J25" s="21">
        <f>IF(ISERROR(VLOOKUP($B25,'Vysledky (8)'!$B$5:$R$52,17,FALSE)),"",VLOOKUP($B25,'Vysledky (8)'!$B$5:$R$52,17,FALSE))</f>
      </c>
      <c r="K25" s="21">
        <f>IF(ISERROR(VLOOKUP($B25,'Vysledky (9)'!$B$5:$R$52,17,FALSE)),"",VLOOKUP($B25,'Vysledky (9)'!$B$5:$R$52,17,FALSE))</f>
      </c>
      <c r="L25" s="21">
        <f>IF(ISERROR(VLOOKUP($B25,'Vysledky (10)'!$B$5:$R$52,17,FALSE)),"",VLOOKUP($B25,'Vysledky (10)'!$B$5:$R$52,17,FALSE))</f>
      </c>
      <c r="M25" s="22">
        <f>U25</f>
        <v>49</v>
      </c>
      <c r="N25" s="23"/>
      <c r="O25">
        <f>SUM(C25:L25)</f>
        <v>49</v>
      </c>
      <c r="P25">
        <f>COUNT(C25:L25)</f>
        <v>3</v>
      </c>
      <c r="Q25" s="24">
        <f>IF($P25&gt;Q$3,MIN($C25:$L25),0)</f>
        <v>0</v>
      </c>
      <c r="R25" s="24">
        <f>IF($P25&gt;R$3,SMALL($C25:$L25,R$2),0)</f>
        <v>0</v>
      </c>
      <c r="S25" s="24">
        <f>IF($P25&gt;S$3,SMALL($C25:$L25,S$2),0)</f>
        <v>0</v>
      </c>
      <c r="T25" s="24">
        <f>IF($P25&gt;T$3,SMALL($C25:$L25,T$2),0)</f>
        <v>0</v>
      </c>
      <c r="U25">
        <f>O25-SUM(Q25:T25)</f>
        <v>49</v>
      </c>
      <c r="V25">
        <f>U25*V$4</f>
        <v>49000000000000</v>
      </c>
      <c r="W25" s="39">
        <f>IF(ISERROR(LARGE($C25:$L25,W$5)),0,LARGE($C25:$L25,W$5))*W$4</f>
        <v>280000000000</v>
      </c>
      <c r="X25" s="39">
        <f>IF(ISERROR(LARGE($C25:$L25,X$5)),0,LARGE($C25:$L25,X$5))*X$4</f>
        <v>1400000000</v>
      </c>
      <c r="Y25" s="39">
        <f>IF(ISERROR(LARGE($C25:$L25,Y$5)),0,LARGE($C25:$L25,Y$5))*Y$4</f>
        <v>7000000</v>
      </c>
      <c r="Z25" s="39">
        <f>IF(ISERROR(LARGE($C25:$L25,Z$5)),0,LARGE($C25:$L25,Z$5))*Z$4</f>
        <v>0</v>
      </c>
      <c r="AA25" s="39">
        <f>IF(ISERROR(LARGE($C25:$L25,AA$5)),0,LARGE($C25:$L25,AA$5))*AA$4</f>
        <v>0</v>
      </c>
      <c r="AB25" s="39">
        <f>IF(ISERROR(LARGE($C25:$L25,AB$5)),0,LARGE($C25:$L25,AB$5))*AB$4</f>
        <v>0</v>
      </c>
      <c r="AC25" s="40">
        <f>SUM(V25:AB25)</f>
        <v>49281407000000</v>
      </c>
      <c r="AD25" s="41">
        <f>RANK(AC25,AC$6:AC$53)</f>
        <v>20</v>
      </c>
    </row>
    <row r="26" spans="1:30" ht="12.75" customHeight="1">
      <c r="A26" s="19">
        <f t="shared" si="2"/>
        <v>21</v>
      </c>
      <c r="B26" s="20" t="s">
        <v>18</v>
      </c>
      <c r="C26" s="21">
        <f>IF(ISERROR(VLOOKUP($B26,'Vysledky (1)'!$B$5:$R$52,17,FALSE)),"",VLOOKUP($B26,'Vysledky (1)'!$B$5:$R$52,17,FALSE))</f>
        <v>12</v>
      </c>
      <c r="D26" s="21">
        <f>IF(ISERROR(VLOOKUP($B26,'Vysledky (2)'!$B$5:$R$52,17,FALSE)),"",VLOOKUP($B26,'Vysledky (2)'!$B$5:$R$52,17,FALSE))</f>
        <v>12</v>
      </c>
      <c r="E26" s="21">
        <f>IF(ISERROR(VLOOKUP($B26,'Vysledky (3)'!$B$5:$R$52,17,FALSE)),"",VLOOKUP($B26,'Vysledky (3)'!$B$5:$R$52,17,FALSE))</f>
        <v>23</v>
      </c>
      <c r="F26" s="21">
        <f>IF(ISERROR(VLOOKUP($B26,'Vysledky (4)'!$B$5:$R$52,17,FALSE)),"",VLOOKUP($B26,'Vysledky (4)'!$B$5:$R$52,17,FALSE))</f>
      </c>
      <c r="G26" s="21">
        <f>IF(ISERROR(VLOOKUP($B26,'Vysledky (5)'!$B$5:$R$52,17,FALSE)),"",VLOOKUP($B26,'Vysledky (5)'!$B$5:$R$52,17,FALSE))</f>
      </c>
      <c r="H26" s="21">
        <f>IF(ISERROR(VLOOKUP($B26,'Vysledky (6)'!$B$5:$R$52,17,FALSE)),"",VLOOKUP($B26,'Vysledky (6)'!$B$5:$R$52,17,FALSE))</f>
      </c>
      <c r="I26" s="21">
        <f>IF(ISERROR(VLOOKUP($B26,'Vysledky (7)'!$B$5:$R$52,17,FALSE)),"",VLOOKUP($B26,'Vysledky (7)'!$B$5:$R$52,17,FALSE))</f>
      </c>
      <c r="J26" s="21">
        <f>IF(ISERROR(VLOOKUP($B26,'Vysledky (8)'!$B$5:$R$52,17,FALSE)),"",VLOOKUP($B26,'Vysledky (8)'!$B$5:$R$52,17,FALSE))</f>
      </c>
      <c r="K26" s="21">
        <f>IF(ISERROR(VLOOKUP($B26,'Vysledky (9)'!$B$5:$R$52,17,FALSE)),"",VLOOKUP($B26,'Vysledky (9)'!$B$5:$R$52,17,FALSE))</f>
      </c>
      <c r="L26" s="21">
        <f>IF(ISERROR(VLOOKUP($B26,'Vysledky (10)'!$B$5:$R$52,17,FALSE)),"",VLOOKUP($B26,'Vysledky (10)'!$B$5:$R$52,17,FALSE))</f>
      </c>
      <c r="M26" s="22">
        <f>U26</f>
        <v>47</v>
      </c>
      <c r="N26" s="23"/>
      <c r="O26">
        <f>SUM(C26:L26)</f>
        <v>47</v>
      </c>
      <c r="P26">
        <f>COUNT(C26:L26)</f>
        <v>3</v>
      </c>
      <c r="Q26" s="24">
        <f>IF($P26&gt;Q$3,MIN($C26:$L26),0)</f>
        <v>0</v>
      </c>
      <c r="R26" s="24">
        <f>IF($P26&gt;R$3,SMALL($C26:$L26,R$2),0)</f>
        <v>0</v>
      </c>
      <c r="S26" s="24">
        <f>IF($P26&gt;S$3,SMALL($C26:$L26,S$2),0)</f>
        <v>0</v>
      </c>
      <c r="T26" s="24">
        <f>IF($P26&gt;T$3,SMALL($C26:$L26,T$2),0)</f>
        <v>0</v>
      </c>
      <c r="U26">
        <f>O26-SUM(Q26:T26)</f>
        <v>47</v>
      </c>
      <c r="V26">
        <f>U26*V$4</f>
        <v>47000000000000</v>
      </c>
      <c r="W26" s="39">
        <f>IF(ISERROR(LARGE($C26:$L26,W$5)),0,LARGE($C26:$L26,W$5))*W$4</f>
        <v>230000000000</v>
      </c>
      <c r="X26" s="39">
        <f>IF(ISERROR(LARGE($C26:$L26,X$5)),0,LARGE($C26:$L26,X$5))*X$4</f>
        <v>1200000000</v>
      </c>
      <c r="Y26" s="39">
        <f>IF(ISERROR(LARGE($C26:$L26,Y$5)),0,LARGE($C26:$L26,Y$5))*Y$4</f>
        <v>12000000</v>
      </c>
      <c r="Z26" s="39">
        <f>IF(ISERROR(LARGE($C26:$L26,Z$5)),0,LARGE($C26:$L26,Z$5))*Z$4</f>
        <v>0</v>
      </c>
      <c r="AA26" s="39">
        <f>IF(ISERROR(LARGE($C26:$L26,AA$5)),0,LARGE($C26:$L26,AA$5))*AA$4</f>
        <v>0</v>
      </c>
      <c r="AB26" s="39">
        <f>IF(ISERROR(LARGE($C26:$L26,AB$5)),0,LARGE($C26:$L26,AB$5))*AB$4</f>
        <v>0</v>
      </c>
      <c r="AC26" s="40">
        <f>SUM(V26:AB26)</f>
        <v>47231212000000</v>
      </c>
      <c r="AD26" s="41">
        <f>RANK(AC26,AC$6:AC$53)</f>
        <v>21</v>
      </c>
    </row>
    <row r="27" spans="1:30" ht="12.75" customHeight="1">
      <c r="A27" s="19">
        <f t="shared" si="2"/>
        <v>22</v>
      </c>
      <c r="B27" s="20" t="s">
        <v>67</v>
      </c>
      <c r="C27" s="21">
        <f>IF(ISERROR(VLOOKUP($B27,'Vysledky (1)'!$B$5:$R$52,17,FALSE)),"",VLOOKUP($B27,'Vysledky (1)'!$B$5:$R$52,17,FALSE))</f>
      </c>
      <c r="D27" s="21">
        <f>IF(ISERROR(VLOOKUP($B27,'Vysledky (2)'!$B$5:$R$52,17,FALSE)),"",VLOOKUP($B27,'Vysledky (2)'!$B$5:$R$52,17,FALSE))</f>
      </c>
      <c r="E27" s="21">
        <f>IF(ISERROR(VLOOKUP($B27,'Vysledky (3)'!$B$5:$R$52,17,FALSE)),"",VLOOKUP($B27,'Vysledky (3)'!$B$5:$R$52,17,FALSE))</f>
        <v>45</v>
      </c>
      <c r="F27" s="21">
        <f>IF(ISERROR(VLOOKUP($B27,'Vysledky (4)'!$B$5:$R$52,17,FALSE)),"",VLOOKUP($B27,'Vysledky (4)'!$B$5:$R$52,17,FALSE))</f>
      </c>
      <c r="G27" s="21">
        <f>IF(ISERROR(VLOOKUP($B27,'Vysledky (5)'!$B$5:$R$52,17,FALSE)),"",VLOOKUP($B27,'Vysledky (5)'!$B$5:$R$52,17,FALSE))</f>
      </c>
      <c r="H27" s="21">
        <f>IF(ISERROR(VLOOKUP($B27,'Vysledky (6)'!$B$5:$R$52,17,FALSE)),"",VLOOKUP($B27,'Vysledky (6)'!$B$5:$R$52,17,FALSE))</f>
      </c>
      <c r="I27" s="21">
        <f>IF(ISERROR(VLOOKUP($B27,'Vysledky (7)'!$B$5:$R$52,17,FALSE)),"",VLOOKUP($B27,'Vysledky (7)'!$B$5:$R$52,17,FALSE))</f>
      </c>
      <c r="J27" s="21">
        <f>IF(ISERROR(VLOOKUP($B27,'Vysledky (8)'!$B$5:$R$52,17,FALSE)),"",VLOOKUP($B27,'Vysledky (8)'!$B$5:$R$52,17,FALSE))</f>
      </c>
      <c r="K27" s="21">
        <f>IF(ISERROR(VLOOKUP($B27,'Vysledky (9)'!$B$5:$R$52,17,FALSE)),"",VLOOKUP($B27,'Vysledky (9)'!$B$5:$R$52,17,FALSE))</f>
      </c>
      <c r="L27" s="21">
        <f>IF(ISERROR(VLOOKUP($B27,'Vysledky (10)'!$B$5:$R$52,17,FALSE)),"",VLOOKUP($B27,'Vysledky (10)'!$B$5:$R$52,17,FALSE))</f>
      </c>
      <c r="M27" s="22">
        <f>U27</f>
        <v>45</v>
      </c>
      <c r="N27" s="23"/>
      <c r="O27">
        <f>SUM(C27:L27)</f>
        <v>45</v>
      </c>
      <c r="P27">
        <f>COUNT(C27:L27)</f>
        <v>1</v>
      </c>
      <c r="Q27" s="24">
        <f>IF($P27&gt;Q$3,MIN($C27:$L27),0)</f>
        <v>0</v>
      </c>
      <c r="R27" s="24">
        <f>IF($P27&gt;R$3,SMALL($C27:$L27,R$2),0)</f>
        <v>0</v>
      </c>
      <c r="S27" s="24">
        <f>IF($P27&gt;S$3,SMALL($C27:$L27,S$2),0)</f>
        <v>0</v>
      </c>
      <c r="T27" s="24">
        <f>IF($P27&gt;T$3,SMALL($C27:$L27,T$2),0)</f>
        <v>0</v>
      </c>
      <c r="U27">
        <f>O27-SUM(Q27:T27)</f>
        <v>45</v>
      </c>
      <c r="V27">
        <f>U27*V$4</f>
        <v>45000000000000</v>
      </c>
      <c r="W27" s="39">
        <f>IF(ISERROR(LARGE($C27:$L27,W$5)),0,LARGE($C27:$L27,W$5))*W$4</f>
        <v>450000000000</v>
      </c>
      <c r="X27" s="39">
        <f>IF(ISERROR(LARGE($C27:$L27,X$5)),0,LARGE($C27:$L27,X$5))*X$4</f>
        <v>0</v>
      </c>
      <c r="Y27" s="39">
        <f>IF(ISERROR(LARGE($C27:$L27,Y$5)),0,LARGE($C27:$L27,Y$5))*Y$4</f>
        <v>0</v>
      </c>
      <c r="Z27" s="39">
        <f>IF(ISERROR(LARGE($C27:$L27,Z$5)),0,LARGE($C27:$L27,Z$5))*Z$4</f>
        <v>0</v>
      </c>
      <c r="AA27" s="39">
        <f>IF(ISERROR(LARGE($C27:$L27,AA$5)),0,LARGE($C27:$L27,AA$5))*AA$4</f>
        <v>0</v>
      </c>
      <c r="AB27" s="39">
        <f>IF(ISERROR(LARGE($C27:$L27,AB$5)),0,LARGE($C27:$L27,AB$5))*AB$4</f>
        <v>0</v>
      </c>
      <c r="AC27" s="40">
        <f>SUM(V27:AB27)</f>
        <v>45450000000000</v>
      </c>
      <c r="AD27" s="41">
        <f>RANK(AC27,AC$6:AC$53)</f>
        <v>22</v>
      </c>
    </row>
    <row r="28" spans="1:30" ht="12.75" customHeight="1">
      <c r="A28" s="19">
        <f t="shared" si="2"/>
        <v>23</v>
      </c>
      <c r="B28" s="25" t="s">
        <v>20</v>
      </c>
      <c r="C28" s="21">
        <f>IF(ISERROR(VLOOKUP($B28,'Vysledky (1)'!$B$5:$R$52,17,FALSE)),"",VLOOKUP($B28,'Vysledky (1)'!$B$5:$R$52,17,FALSE))</f>
        <v>15</v>
      </c>
      <c r="D28" s="21">
        <f>IF(ISERROR(VLOOKUP($B28,'Vysledky (2)'!$B$5:$R$52,17,FALSE)),"",VLOOKUP($B28,'Vysledky (2)'!$B$5:$R$52,17,FALSE))</f>
        <v>11</v>
      </c>
      <c r="E28" s="21">
        <f>IF(ISERROR(VLOOKUP($B28,'Vysledky (3)'!$B$5:$R$52,17,FALSE)),"",VLOOKUP($B28,'Vysledky (3)'!$B$5:$R$52,17,FALSE))</f>
        <v>16</v>
      </c>
      <c r="F28" s="21">
        <f>IF(ISERROR(VLOOKUP($B28,'Vysledky (4)'!$B$5:$R$52,17,FALSE)),"",VLOOKUP($B28,'Vysledky (4)'!$B$5:$R$52,17,FALSE))</f>
      </c>
      <c r="G28" s="21">
        <f>IF(ISERROR(VLOOKUP($B28,'Vysledky (5)'!$B$5:$R$52,17,FALSE)),"",VLOOKUP($B28,'Vysledky (5)'!$B$5:$R$52,17,FALSE))</f>
      </c>
      <c r="H28" s="21">
        <f>IF(ISERROR(VLOOKUP($B28,'Vysledky (6)'!$B$5:$R$52,17,FALSE)),"",VLOOKUP($B28,'Vysledky (6)'!$B$5:$R$52,17,FALSE))</f>
      </c>
      <c r="I28" s="21">
        <f>IF(ISERROR(VLOOKUP($B28,'Vysledky (7)'!$B$5:$R$52,17,FALSE)),"",VLOOKUP($B28,'Vysledky (7)'!$B$5:$R$52,17,FALSE))</f>
      </c>
      <c r="J28" s="21">
        <f>IF(ISERROR(VLOOKUP($B28,'Vysledky (8)'!$B$5:$R$52,17,FALSE)),"",VLOOKUP($B28,'Vysledky (8)'!$B$5:$R$52,17,FALSE))</f>
      </c>
      <c r="K28" s="21">
        <f>IF(ISERROR(VLOOKUP($B28,'Vysledky (9)'!$B$5:$R$52,17,FALSE)),"",VLOOKUP($B28,'Vysledky (9)'!$B$5:$R$52,17,FALSE))</f>
      </c>
      <c r="L28" s="21">
        <f>IF(ISERROR(VLOOKUP($B28,'Vysledky (10)'!$B$5:$R$52,17,FALSE)),"",VLOOKUP($B28,'Vysledky (10)'!$B$5:$R$52,17,FALSE))</f>
      </c>
      <c r="M28" s="22">
        <f>U28</f>
        <v>42</v>
      </c>
      <c r="N28" s="23"/>
      <c r="O28">
        <f>SUM(C28:L28)</f>
        <v>42</v>
      </c>
      <c r="P28">
        <f>COUNT(C28:L28)</f>
        <v>3</v>
      </c>
      <c r="Q28" s="24">
        <f>IF($P28&gt;Q$3,MIN($C28:$L28),0)</f>
        <v>0</v>
      </c>
      <c r="R28" s="24">
        <f>IF($P28&gt;R$3,SMALL($C28:$L28,R$2),0)</f>
        <v>0</v>
      </c>
      <c r="S28" s="24">
        <f>IF($P28&gt;S$3,SMALL($C28:$L28,S$2),0)</f>
        <v>0</v>
      </c>
      <c r="T28" s="24">
        <f>IF($P28&gt;T$3,SMALL($C28:$L28,T$2),0)</f>
        <v>0</v>
      </c>
      <c r="U28">
        <f>O28-SUM(Q28:T28)</f>
        <v>42</v>
      </c>
      <c r="V28">
        <f>U28*V$4</f>
        <v>42000000000000</v>
      </c>
      <c r="W28" s="39">
        <f>IF(ISERROR(LARGE($C28:$L28,W$5)),0,LARGE($C28:$L28,W$5))*W$4</f>
        <v>160000000000</v>
      </c>
      <c r="X28" s="39">
        <f>IF(ISERROR(LARGE($C28:$L28,X$5)),0,LARGE($C28:$L28,X$5))*X$4</f>
        <v>1500000000</v>
      </c>
      <c r="Y28" s="39">
        <f>IF(ISERROR(LARGE($C28:$L28,Y$5)),0,LARGE($C28:$L28,Y$5))*Y$4</f>
        <v>11000000</v>
      </c>
      <c r="Z28" s="39">
        <f>IF(ISERROR(LARGE($C28:$L28,Z$5)),0,LARGE($C28:$L28,Z$5))*Z$4</f>
        <v>0</v>
      </c>
      <c r="AA28" s="39">
        <f>IF(ISERROR(LARGE($C28:$L28,AA$5)),0,LARGE($C28:$L28,AA$5))*AA$4</f>
        <v>0</v>
      </c>
      <c r="AB28" s="39">
        <f>IF(ISERROR(LARGE($C28:$L28,AB$5)),0,LARGE($C28:$L28,AB$5))*AB$4</f>
        <v>0</v>
      </c>
      <c r="AC28" s="40">
        <f>SUM(V28:AB28)</f>
        <v>42161511000000</v>
      </c>
      <c r="AD28" s="41">
        <f>RANK(AC28,AC$6:AC$53)</f>
        <v>23</v>
      </c>
    </row>
    <row r="29" spans="1:30" ht="12.75" customHeight="1">
      <c r="A29" s="19">
        <f t="shared" si="2"/>
        <v>24</v>
      </c>
      <c r="B29" s="20" t="s">
        <v>47</v>
      </c>
      <c r="C29" s="21">
        <f>IF(ISERROR(VLOOKUP($B29,'Vysledky (1)'!$B$5:$R$52,17,FALSE)),"",VLOOKUP($B29,'Vysledky (1)'!$B$5:$R$52,17,FALSE))</f>
        <v>13</v>
      </c>
      <c r="D29" s="21">
        <f>IF(ISERROR(VLOOKUP($B29,'Vysledky (2)'!$B$5:$R$52,17,FALSE)),"",VLOOKUP($B29,'Vysledky (2)'!$B$5:$R$52,17,FALSE))</f>
        <v>16</v>
      </c>
      <c r="E29" s="21">
        <f>IF(ISERROR(VLOOKUP($B29,'Vysledky (3)'!$B$5:$R$52,17,FALSE)),"",VLOOKUP($B29,'Vysledky (3)'!$B$5:$R$52,17,FALSE))</f>
        <v>13</v>
      </c>
      <c r="F29" s="21">
        <f>IF(ISERROR(VLOOKUP($B29,'Vysledky (4)'!$B$5:$R$52,17,FALSE)),"",VLOOKUP($B29,'Vysledky (4)'!$B$5:$R$52,17,FALSE))</f>
      </c>
      <c r="G29" s="21">
        <f>IF(ISERROR(VLOOKUP($B29,'Vysledky (5)'!$B$5:$R$52,17,FALSE)),"",VLOOKUP($B29,'Vysledky (5)'!$B$5:$R$52,17,FALSE))</f>
      </c>
      <c r="H29" s="21">
        <f>IF(ISERROR(VLOOKUP($B29,'Vysledky (6)'!$B$5:$R$52,17,FALSE)),"",VLOOKUP($B29,'Vysledky (6)'!$B$5:$R$52,17,FALSE))</f>
      </c>
      <c r="I29" s="21">
        <f>IF(ISERROR(VLOOKUP($B29,'Vysledky (7)'!$B$5:$R$52,17,FALSE)),"",VLOOKUP($B29,'Vysledky (7)'!$B$5:$R$52,17,FALSE))</f>
      </c>
      <c r="J29" s="21">
        <f>IF(ISERROR(VLOOKUP($B29,'Vysledky (8)'!$B$5:$R$52,17,FALSE)),"",VLOOKUP($B29,'Vysledky (8)'!$B$5:$R$52,17,FALSE))</f>
      </c>
      <c r="K29" s="21">
        <f>IF(ISERROR(VLOOKUP($B29,'Vysledky (9)'!$B$5:$R$52,17,FALSE)),"",VLOOKUP($B29,'Vysledky (9)'!$B$5:$R$52,17,FALSE))</f>
      </c>
      <c r="L29" s="21">
        <f>IF(ISERROR(VLOOKUP($B29,'Vysledky (10)'!$B$5:$R$52,17,FALSE)),"",VLOOKUP($B29,'Vysledky (10)'!$B$5:$R$52,17,FALSE))</f>
      </c>
      <c r="M29" s="22">
        <f>U29</f>
        <v>42</v>
      </c>
      <c r="N29" s="23"/>
      <c r="O29">
        <f>SUM(C29:L29)</f>
        <v>42</v>
      </c>
      <c r="P29">
        <f>COUNT(C29:L29)</f>
        <v>3</v>
      </c>
      <c r="Q29" s="24">
        <f>IF($P29&gt;Q$3,MIN($C29:$L29),0)</f>
        <v>0</v>
      </c>
      <c r="R29" s="24">
        <f>IF($P29&gt;R$3,SMALL($C29:$L29,R$2),0)</f>
        <v>0</v>
      </c>
      <c r="S29" s="24">
        <f>IF($P29&gt;S$3,SMALL($C29:$L29,S$2),0)</f>
        <v>0</v>
      </c>
      <c r="T29" s="24">
        <f>IF($P29&gt;T$3,SMALL($C29:$L29,T$2),0)</f>
        <v>0</v>
      </c>
      <c r="U29">
        <f>O29-SUM(Q29:T29)</f>
        <v>42</v>
      </c>
      <c r="V29">
        <f>U29*V$4</f>
        <v>42000000000000</v>
      </c>
      <c r="W29" s="39">
        <f>IF(ISERROR(LARGE($C29:$L29,W$5)),0,LARGE($C29:$L29,W$5))*W$4</f>
        <v>160000000000</v>
      </c>
      <c r="X29" s="39">
        <f>IF(ISERROR(LARGE($C29:$L29,X$5)),0,LARGE($C29:$L29,X$5))*X$4</f>
        <v>1300000000</v>
      </c>
      <c r="Y29" s="39">
        <f>IF(ISERROR(LARGE($C29:$L29,Y$5)),0,LARGE($C29:$L29,Y$5))*Y$4</f>
        <v>13000000</v>
      </c>
      <c r="Z29" s="39">
        <f>IF(ISERROR(LARGE($C29:$L29,Z$5)),0,LARGE($C29:$L29,Z$5))*Z$4</f>
        <v>0</v>
      </c>
      <c r="AA29" s="39">
        <f>IF(ISERROR(LARGE($C29:$L29,AA$5)),0,LARGE($C29:$L29,AA$5))*AA$4</f>
        <v>0</v>
      </c>
      <c r="AB29" s="39">
        <f>IF(ISERROR(LARGE($C29:$L29,AB$5)),0,LARGE($C29:$L29,AB$5))*AB$4</f>
        <v>0</v>
      </c>
      <c r="AC29" s="40">
        <f>SUM(V29:AB29)</f>
        <v>42161313000000</v>
      </c>
      <c r="AD29" s="41">
        <f>RANK(AC29,AC$6:AC$53)</f>
        <v>24</v>
      </c>
    </row>
    <row r="30" spans="1:30" ht="12.75" customHeight="1">
      <c r="A30" s="19">
        <f t="shared" si="2"/>
        <v>25</v>
      </c>
      <c r="B30" s="20" t="s">
        <v>62</v>
      </c>
      <c r="C30" s="21">
        <f>IF(ISERROR(VLOOKUP($B30,'Vysledky (1)'!$B$5:$R$52,17,FALSE)),"",VLOOKUP($B30,'Vysledky (1)'!$B$5:$R$52,17,FALSE))</f>
        <v>16</v>
      </c>
      <c r="D30" s="21">
        <f>IF(ISERROR(VLOOKUP($B30,'Vysledky (2)'!$B$5:$R$52,17,FALSE)),"",VLOOKUP($B30,'Vysledky (2)'!$B$5:$R$52,17,FALSE))</f>
        <v>10</v>
      </c>
      <c r="E30" s="21">
        <f>IF(ISERROR(VLOOKUP($B30,'Vysledky (3)'!$B$5:$R$52,17,FALSE)),"",VLOOKUP($B30,'Vysledky (3)'!$B$5:$R$52,17,FALSE))</f>
        <v>9</v>
      </c>
      <c r="F30" s="21">
        <f>IF(ISERROR(VLOOKUP($B30,'Vysledky (4)'!$B$5:$R$52,17,FALSE)),"",VLOOKUP($B30,'Vysledky (4)'!$B$5:$R$52,17,FALSE))</f>
      </c>
      <c r="G30" s="21">
        <f>IF(ISERROR(VLOOKUP($B30,'Vysledky (5)'!$B$5:$R$52,17,FALSE)),"",VLOOKUP($B30,'Vysledky (5)'!$B$5:$R$52,17,FALSE))</f>
      </c>
      <c r="H30" s="21">
        <f>IF(ISERROR(VLOOKUP($B30,'Vysledky (6)'!$B$5:$R$52,17,FALSE)),"",VLOOKUP($B30,'Vysledky (6)'!$B$5:$R$52,17,FALSE))</f>
      </c>
      <c r="I30" s="21">
        <f>IF(ISERROR(VLOOKUP($B30,'Vysledky (7)'!$B$5:$R$52,17,FALSE)),"",VLOOKUP($B30,'Vysledky (7)'!$B$5:$R$52,17,FALSE))</f>
      </c>
      <c r="J30" s="21">
        <f>IF(ISERROR(VLOOKUP($B30,'Vysledky (8)'!$B$5:$R$52,17,FALSE)),"",VLOOKUP($B30,'Vysledky (8)'!$B$5:$R$52,17,FALSE))</f>
      </c>
      <c r="K30" s="21">
        <f>IF(ISERROR(VLOOKUP($B30,'Vysledky (9)'!$B$5:$R$52,17,FALSE)),"",VLOOKUP($B30,'Vysledky (9)'!$B$5:$R$52,17,FALSE))</f>
      </c>
      <c r="L30" s="21">
        <f>IF(ISERROR(VLOOKUP($B30,'Vysledky (10)'!$B$5:$R$52,17,FALSE)),"",VLOOKUP($B30,'Vysledky (10)'!$B$5:$R$52,17,FALSE))</f>
      </c>
      <c r="M30" s="22">
        <f>U30</f>
        <v>35</v>
      </c>
      <c r="N30" s="23"/>
      <c r="O30">
        <f>SUM(C30:L30)</f>
        <v>35</v>
      </c>
      <c r="P30">
        <f>COUNT(C30:L30)</f>
        <v>3</v>
      </c>
      <c r="Q30" s="24">
        <f>IF($P30&gt;Q$3,MIN($C30:$L30),0)</f>
        <v>0</v>
      </c>
      <c r="R30" s="24">
        <f>IF($P30&gt;R$3,SMALL($C30:$L30,R$2),0)</f>
        <v>0</v>
      </c>
      <c r="S30" s="24">
        <f>IF($P30&gt;S$3,SMALL($C30:$L30,S$2),0)</f>
        <v>0</v>
      </c>
      <c r="T30" s="24">
        <f>IF($P30&gt;T$3,SMALL($C30:$L30,T$2),0)</f>
        <v>0</v>
      </c>
      <c r="U30">
        <f>O30-SUM(Q30:T30)</f>
        <v>35</v>
      </c>
      <c r="V30">
        <f>U30*V$4</f>
        <v>35000000000000</v>
      </c>
      <c r="W30" s="39">
        <f>IF(ISERROR(LARGE($C30:$L30,W$5)),0,LARGE($C30:$L30,W$5))*W$4</f>
        <v>160000000000</v>
      </c>
      <c r="X30" s="39">
        <f>IF(ISERROR(LARGE($C30:$L30,X$5)),0,LARGE($C30:$L30,X$5))*X$4</f>
        <v>1000000000</v>
      </c>
      <c r="Y30" s="39">
        <f>IF(ISERROR(LARGE($C30:$L30,Y$5)),0,LARGE($C30:$L30,Y$5))*Y$4</f>
        <v>9000000</v>
      </c>
      <c r="Z30" s="39">
        <f>IF(ISERROR(LARGE($C30:$L30,Z$5)),0,LARGE($C30:$L30,Z$5))*Z$4</f>
        <v>0</v>
      </c>
      <c r="AA30" s="39">
        <f>IF(ISERROR(LARGE($C30:$L30,AA$5)),0,LARGE($C30:$L30,AA$5))*AA$4</f>
        <v>0</v>
      </c>
      <c r="AB30" s="39">
        <f>IF(ISERROR(LARGE($C30:$L30,AB$5)),0,LARGE($C30:$L30,AB$5))*AB$4</f>
        <v>0</v>
      </c>
      <c r="AC30" s="40">
        <f>SUM(V30:AB30)</f>
        <v>35161009000000</v>
      </c>
      <c r="AD30" s="41">
        <f>RANK(AC30,AC$6:AC$53)</f>
        <v>25</v>
      </c>
    </row>
    <row r="31" spans="1:30" ht="12.75" customHeight="1">
      <c r="A31" s="19">
        <f t="shared" si="2"/>
        <v>26</v>
      </c>
      <c r="B31" s="20" t="s">
        <v>66</v>
      </c>
      <c r="C31" s="21">
        <f>IF(ISERROR(VLOOKUP($B31,'Vysledky (1)'!$B$5:$R$52,17,FALSE)),"",VLOOKUP($B31,'Vysledky (1)'!$B$5:$R$52,17,FALSE))</f>
      </c>
      <c r="D31" s="21">
        <f>IF(ISERROR(VLOOKUP($B31,'Vysledky (2)'!$B$5:$R$52,17,FALSE)),"",VLOOKUP($B31,'Vysledky (2)'!$B$5:$R$52,17,FALSE))</f>
        <v>14</v>
      </c>
      <c r="E31" s="21">
        <f>IF(ISERROR(VLOOKUP($B31,'Vysledky (3)'!$B$5:$R$52,17,FALSE)),"",VLOOKUP($B31,'Vysledky (3)'!$B$5:$R$52,17,FALSE))</f>
        <v>20</v>
      </c>
      <c r="F31" s="21">
        <f>IF(ISERROR(VLOOKUP($B31,'Vysledky (4)'!$B$5:$R$52,17,FALSE)),"",VLOOKUP($B31,'Vysledky (4)'!$B$5:$R$52,17,FALSE))</f>
      </c>
      <c r="G31" s="21">
        <f>IF(ISERROR(VLOOKUP($B31,'Vysledky (5)'!$B$5:$R$52,17,FALSE)),"",VLOOKUP($B31,'Vysledky (5)'!$B$5:$R$52,17,FALSE))</f>
      </c>
      <c r="H31" s="21">
        <f>IF(ISERROR(VLOOKUP($B31,'Vysledky (6)'!$B$5:$R$52,17,FALSE)),"",VLOOKUP($B31,'Vysledky (6)'!$B$5:$R$52,17,FALSE))</f>
      </c>
      <c r="I31" s="21">
        <f>IF(ISERROR(VLOOKUP($B31,'Vysledky (7)'!$B$5:$R$52,17,FALSE)),"",VLOOKUP($B31,'Vysledky (7)'!$B$5:$R$52,17,FALSE))</f>
      </c>
      <c r="J31" s="21">
        <f>IF(ISERROR(VLOOKUP($B31,'Vysledky (8)'!$B$5:$R$52,17,FALSE)),"",VLOOKUP($B31,'Vysledky (8)'!$B$5:$R$52,17,FALSE))</f>
      </c>
      <c r="K31" s="21">
        <f>IF(ISERROR(VLOOKUP($B31,'Vysledky (9)'!$B$5:$R$52,17,FALSE)),"",VLOOKUP($B31,'Vysledky (9)'!$B$5:$R$52,17,FALSE))</f>
      </c>
      <c r="L31" s="21">
        <f>IF(ISERROR(VLOOKUP($B31,'Vysledky (10)'!$B$5:$R$52,17,FALSE)),"",VLOOKUP($B31,'Vysledky (10)'!$B$5:$R$52,17,FALSE))</f>
      </c>
      <c r="M31" s="22">
        <f>U31</f>
        <v>34</v>
      </c>
      <c r="N31" s="23"/>
      <c r="O31">
        <f>SUM(C31:L31)</f>
        <v>34</v>
      </c>
      <c r="P31">
        <f>COUNT(C31:L31)</f>
        <v>2</v>
      </c>
      <c r="Q31" s="24">
        <f>IF($P31&gt;Q$3,MIN($C31:$L31),0)</f>
        <v>0</v>
      </c>
      <c r="R31" s="24">
        <f>IF($P31&gt;R$3,SMALL($C31:$L31,R$2),0)</f>
        <v>0</v>
      </c>
      <c r="S31" s="24">
        <f>IF($P31&gt;S$3,SMALL($C31:$L31,S$2),0)</f>
        <v>0</v>
      </c>
      <c r="T31" s="24">
        <f>IF($P31&gt;T$3,SMALL($C31:$L31,T$2),0)</f>
        <v>0</v>
      </c>
      <c r="U31">
        <f>O31-SUM(Q31:T31)</f>
        <v>34</v>
      </c>
      <c r="V31">
        <f>U31*V$4</f>
        <v>34000000000000</v>
      </c>
      <c r="W31" s="39">
        <f>IF(ISERROR(LARGE($C31:$L31,W$5)),0,LARGE($C31:$L31,W$5))*W$4</f>
        <v>200000000000</v>
      </c>
      <c r="X31" s="39">
        <f>IF(ISERROR(LARGE($C31:$L31,X$5)),0,LARGE($C31:$L31,X$5))*X$4</f>
        <v>1400000000</v>
      </c>
      <c r="Y31" s="39">
        <f>IF(ISERROR(LARGE($C31:$L31,Y$5)),0,LARGE($C31:$L31,Y$5))*Y$4</f>
        <v>0</v>
      </c>
      <c r="Z31" s="39">
        <f>IF(ISERROR(LARGE($C31:$L31,Z$5)),0,LARGE($C31:$L31,Z$5))*Z$4</f>
        <v>0</v>
      </c>
      <c r="AA31" s="39">
        <f>IF(ISERROR(LARGE($C31:$L31,AA$5)),0,LARGE($C31:$L31,AA$5))*AA$4</f>
        <v>0</v>
      </c>
      <c r="AB31" s="39">
        <f>IF(ISERROR(LARGE($C31:$L31,AB$5)),0,LARGE($C31:$L31,AB$5))*AB$4</f>
        <v>0</v>
      </c>
      <c r="AC31" s="40">
        <f>SUM(V31:AB31)</f>
        <v>34201400000000</v>
      </c>
      <c r="AD31" s="41">
        <f>RANK(AC31,AC$6:AC$53)</f>
        <v>26</v>
      </c>
    </row>
    <row r="32" spans="1:30" ht="12.75" customHeight="1">
      <c r="A32" s="19">
        <f t="shared" si="2"/>
        <v>27</v>
      </c>
      <c r="B32" s="20" t="s">
        <v>46</v>
      </c>
      <c r="C32" s="21">
        <f>IF(ISERROR(VLOOKUP($B32,'Vysledky (1)'!$B$5:$R$52,17,FALSE)),"",VLOOKUP($B32,'Vysledky (1)'!$B$5:$R$52,17,FALSE))</f>
      </c>
      <c r="D32" s="21">
        <f>IF(ISERROR(VLOOKUP($B32,'Vysledky (2)'!$B$5:$R$52,17,FALSE)),"",VLOOKUP($B32,'Vysledky (2)'!$B$5:$R$52,17,FALSE))</f>
        <v>32</v>
      </c>
      <c r="E32" s="21">
        <f>IF(ISERROR(VLOOKUP($B32,'Vysledky (3)'!$B$5:$R$52,17,FALSE)),"",VLOOKUP($B32,'Vysledky (3)'!$B$5:$R$52,17,FALSE))</f>
      </c>
      <c r="F32" s="21">
        <f>IF(ISERROR(VLOOKUP($B32,'Vysledky (4)'!$B$5:$R$52,17,FALSE)),"",VLOOKUP($B32,'Vysledky (4)'!$B$5:$R$52,17,FALSE))</f>
      </c>
      <c r="G32" s="21">
        <f>IF(ISERROR(VLOOKUP($B32,'Vysledky (5)'!$B$5:$R$52,17,FALSE)),"",VLOOKUP($B32,'Vysledky (5)'!$B$5:$R$52,17,FALSE))</f>
      </c>
      <c r="H32" s="21">
        <f>IF(ISERROR(VLOOKUP($B32,'Vysledky (6)'!$B$5:$R$52,17,FALSE)),"",VLOOKUP($B32,'Vysledky (6)'!$B$5:$R$52,17,FALSE))</f>
      </c>
      <c r="I32" s="21">
        <f>IF(ISERROR(VLOOKUP($B32,'Vysledky (7)'!$B$5:$R$52,17,FALSE)),"",VLOOKUP($B32,'Vysledky (7)'!$B$5:$R$52,17,FALSE))</f>
      </c>
      <c r="J32" s="21">
        <f>IF(ISERROR(VLOOKUP($B32,'Vysledky (8)'!$B$5:$R$52,17,FALSE)),"",VLOOKUP($B32,'Vysledky (8)'!$B$5:$R$52,17,FALSE))</f>
      </c>
      <c r="K32" s="21">
        <f>IF(ISERROR(VLOOKUP($B32,'Vysledky (9)'!$B$5:$R$52,17,FALSE)),"",VLOOKUP($B32,'Vysledky (9)'!$B$5:$R$52,17,FALSE))</f>
      </c>
      <c r="L32" s="21">
        <f>IF(ISERROR(VLOOKUP($B32,'Vysledky (10)'!$B$5:$R$52,17,FALSE)),"",VLOOKUP($B32,'Vysledky (10)'!$B$5:$R$52,17,FALSE))</f>
      </c>
      <c r="M32" s="22">
        <f>U32</f>
        <v>32</v>
      </c>
      <c r="N32" s="23"/>
      <c r="O32">
        <f>SUM(C32:L32)</f>
        <v>32</v>
      </c>
      <c r="P32">
        <f>COUNT(C32:L32)</f>
        <v>1</v>
      </c>
      <c r="Q32" s="24">
        <f>IF($P32&gt;Q$3,MIN($C32:$L32),0)</f>
        <v>0</v>
      </c>
      <c r="R32" s="24">
        <f>IF($P32&gt;R$3,SMALL($C32:$L32,R$2),0)</f>
        <v>0</v>
      </c>
      <c r="S32" s="24">
        <f>IF($P32&gt;S$3,SMALL($C32:$L32,S$2),0)</f>
        <v>0</v>
      </c>
      <c r="T32" s="24">
        <f>IF($P32&gt;T$3,SMALL($C32:$L32,T$2),0)</f>
        <v>0</v>
      </c>
      <c r="U32">
        <f>O32-SUM(Q32:T32)</f>
        <v>32</v>
      </c>
      <c r="V32">
        <f>U32*V$4</f>
        <v>32000000000000</v>
      </c>
      <c r="W32" s="39">
        <f>IF(ISERROR(LARGE($C32:$L32,W$5)),0,LARGE($C32:$L32,W$5))*W$4</f>
        <v>320000000000</v>
      </c>
      <c r="X32" s="39">
        <f>IF(ISERROR(LARGE($C32:$L32,X$5)),0,LARGE($C32:$L32,X$5))*X$4</f>
        <v>0</v>
      </c>
      <c r="Y32" s="39">
        <f>IF(ISERROR(LARGE($C32:$L32,Y$5)),0,LARGE($C32:$L32,Y$5))*Y$4</f>
        <v>0</v>
      </c>
      <c r="Z32" s="39">
        <f>IF(ISERROR(LARGE($C32:$L32,Z$5)),0,LARGE($C32:$L32,Z$5))*Z$4</f>
        <v>0</v>
      </c>
      <c r="AA32" s="39">
        <f>IF(ISERROR(LARGE($C32:$L32,AA$5)),0,LARGE($C32:$L32,AA$5))*AA$4</f>
        <v>0</v>
      </c>
      <c r="AB32" s="39">
        <f>IF(ISERROR(LARGE($C32:$L32,AB$5)),0,LARGE($C32:$L32,AB$5))*AB$4</f>
        <v>0</v>
      </c>
      <c r="AC32" s="40">
        <f>SUM(V32:AB32)</f>
        <v>32320000000000</v>
      </c>
      <c r="AD32" s="41">
        <f>RANK(AC32,AC$6:AC$53)</f>
        <v>27</v>
      </c>
    </row>
    <row r="33" spans="1:30" ht="12.75" customHeight="1">
      <c r="A33" s="19">
        <f t="shared" si="2"/>
        <v>28</v>
      </c>
      <c r="B33" s="20" t="s">
        <v>73</v>
      </c>
      <c r="C33" s="21">
        <f>IF(ISERROR(VLOOKUP($B33,'Vysledky (1)'!$B$5:$R$52,17,FALSE)),"",VLOOKUP($B33,'Vysledky (1)'!$B$5:$R$52,17,FALSE))</f>
      </c>
      <c r="D33" s="21">
        <f>IF(ISERROR(VLOOKUP($B33,'Vysledky (2)'!$B$5:$R$52,17,FALSE)),"",VLOOKUP($B33,'Vysledky (2)'!$B$5:$R$52,17,FALSE))</f>
        <v>28</v>
      </c>
      <c r="E33" s="21">
        <f>IF(ISERROR(VLOOKUP($B33,'Vysledky (3)'!$B$5:$R$52,17,FALSE)),"",VLOOKUP($B33,'Vysledky (3)'!$B$5:$R$52,17,FALSE))</f>
      </c>
      <c r="F33" s="21">
        <f>IF(ISERROR(VLOOKUP($B33,'Vysledky (4)'!$B$5:$R$52,17,FALSE)),"",VLOOKUP($B33,'Vysledky (4)'!$B$5:$R$52,17,FALSE))</f>
      </c>
      <c r="G33" s="21">
        <f>IF(ISERROR(VLOOKUP($B33,'Vysledky (5)'!$B$5:$R$52,17,FALSE)),"",VLOOKUP($B33,'Vysledky (5)'!$B$5:$R$52,17,FALSE))</f>
      </c>
      <c r="H33" s="21">
        <f>IF(ISERROR(VLOOKUP($B33,'Vysledky (6)'!$B$5:$R$52,17,FALSE)),"",VLOOKUP($B33,'Vysledky (6)'!$B$5:$R$52,17,FALSE))</f>
      </c>
      <c r="I33" s="21">
        <f>IF(ISERROR(VLOOKUP($B33,'Vysledky (7)'!$B$5:$R$52,17,FALSE)),"",VLOOKUP($B33,'Vysledky (7)'!$B$5:$R$52,17,FALSE))</f>
      </c>
      <c r="J33" s="21">
        <f>IF(ISERROR(VLOOKUP($B33,'Vysledky (8)'!$B$5:$R$52,17,FALSE)),"",VLOOKUP($B33,'Vysledky (8)'!$B$5:$R$52,17,FALSE))</f>
      </c>
      <c r="K33" s="21">
        <f>IF(ISERROR(VLOOKUP($B33,'Vysledky (9)'!$B$5:$R$52,17,FALSE)),"",VLOOKUP($B33,'Vysledky (9)'!$B$5:$R$52,17,FALSE))</f>
      </c>
      <c r="L33" s="21">
        <f>IF(ISERROR(VLOOKUP($B33,'Vysledky (10)'!$B$5:$R$52,17,FALSE)),"",VLOOKUP($B33,'Vysledky (10)'!$B$5:$R$52,17,FALSE))</f>
      </c>
      <c r="M33" s="22">
        <f>U33</f>
        <v>28</v>
      </c>
      <c r="N33" s="23"/>
      <c r="O33">
        <f>SUM(C33:L33)</f>
        <v>28</v>
      </c>
      <c r="P33">
        <f>COUNT(C33:L33)</f>
        <v>1</v>
      </c>
      <c r="Q33" s="24">
        <f>IF($P33&gt;Q$3,MIN($C33:$L33),0)</f>
        <v>0</v>
      </c>
      <c r="R33" s="24">
        <f>IF($P33&gt;R$3,SMALL($C33:$L33,R$2),0)</f>
        <v>0</v>
      </c>
      <c r="S33" s="24">
        <f>IF($P33&gt;S$3,SMALL($C33:$L33,S$2),0)</f>
        <v>0</v>
      </c>
      <c r="T33" s="24">
        <f>IF($P33&gt;T$3,SMALL($C33:$L33,T$2),0)</f>
        <v>0</v>
      </c>
      <c r="U33">
        <f>O33-SUM(Q33:T33)</f>
        <v>28</v>
      </c>
      <c r="V33">
        <f>U33*V$4</f>
        <v>28000000000000</v>
      </c>
      <c r="W33" s="39">
        <f>IF(ISERROR(LARGE($C33:$L33,W$5)),0,LARGE($C33:$L33,W$5))*W$4</f>
        <v>280000000000</v>
      </c>
      <c r="X33" s="39">
        <f>IF(ISERROR(LARGE($C33:$L33,X$5)),0,LARGE($C33:$L33,X$5))*X$4</f>
        <v>0</v>
      </c>
      <c r="Y33" s="39">
        <f>IF(ISERROR(LARGE($C33:$L33,Y$5)),0,LARGE($C33:$L33,Y$5))*Y$4</f>
        <v>0</v>
      </c>
      <c r="Z33" s="39">
        <f>IF(ISERROR(LARGE($C33:$L33,Z$5)),0,LARGE($C33:$L33,Z$5))*Z$4</f>
        <v>0</v>
      </c>
      <c r="AA33" s="39">
        <f>IF(ISERROR(LARGE($C33:$L33,AA$5)),0,LARGE($C33:$L33,AA$5))*AA$4</f>
        <v>0</v>
      </c>
      <c r="AB33" s="39">
        <f>IF(ISERROR(LARGE($C33:$L33,AB$5)),0,LARGE($C33:$L33,AB$5))*AB$4</f>
        <v>0</v>
      </c>
      <c r="AC33" s="40">
        <f>SUM(V33:AB33)</f>
        <v>28280000000000</v>
      </c>
      <c r="AD33" s="41">
        <f>RANK(AC33,AC$6:AC$53)</f>
        <v>28</v>
      </c>
    </row>
    <row r="34" spans="1:30" ht="12.75" customHeight="1">
      <c r="A34" s="19">
        <f t="shared" si="2"/>
        <v>29</v>
      </c>
      <c r="B34" s="20" t="s">
        <v>59</v>
      </c>
      <c r="C34" s="21">
        <f>IF(ISERROR(VLOOKUP($B34,'Vysledky (1)'!$B$5:$R$52,17,FALSE)),"",VLOOKUP($B34,'Vysledky (1)'!$B$5:$R$52,17,FALSE))</f>
      </c>
      <c r="D34" s="21">
        <f>IF(ISERROR(VLOOKUP($B34,'Vysledky (2)'!$B$5:$R$52,17,FALSE)),"",VLOOKUP($B34,'Vysledky (2)'!$B$5:$R$52,17,FALSE))</f>
        <v>17</v>
      </c>
      <c r="E34" s="21">
        <f>IF(ISERROR(VLOOKUP($B34,'Vysledky (3)'!$B$5:$R$52,17,FALSE)),"",VLOOKUP($B34,'Vysledky (3)'!$B$5:$R$52,17,FALSE))</f>
        <v>11</v>
      </c>
      <c r="F34" s="21">
        <f>IF(ISERROR(VLOOKUP($B34,'Vysledky (4)'!$B$5:$R$52,17,FALSE)),"",VLOOKUP($B34,'Vysledky (4)'!$B$5:$R$52,17,FALSE))</f>
      </c>
      <c r="G34" s="21">
        <f>IF(ISERROR(VLOOKUP($B34,'Vysledky (5)'!$B$5:$R$52,17,FALSE)),"",VLOOKUP($B34,'Vysledky (5)'!$B$5:$R$52,17,FALSE))</f>
      </c>
      <c r="H34" s="21">
        <f>IF(ISERROR(VLOOKUP($B34,'Vysledky (6)'!$B$5:$R$52,17,FALSE)),"",VLOOKUP($B34,'Vysledky (6)'!$B$5:$R$52,17,FALSE))</f>
      </c>
      <c r="I34" s="21">
        <f>IF(ISERROR(VLOOKUP($B34,'Vysledky (7)'!$B$5:$R$52,17,FALSE)),"",VLOOKUP($B34,'Vysledky (7)'!$B$5:$R$52,17,FALSE))</f>
      </c>
      <c r="J34" s="21">
        <f>IF(ISERROR(VLOOKUP($B34,'Vysledky (8)'!$B$5:$R$52,17,FALSE)),"",VLOOKUP($B34,'Vysledky (8)'!$B$5:$R$52,17,FALSE))</f>
      </c>
      <c r="K34" s="21">
        <f>IF(ISERROR(VLOOKUP($B34,'Vysledky (9)'!$B$5:$R$52,17,FALSE)),"",VLOOKUP($B34,'Vysledky (9)'!$B$5:$R$52,17,FALSE))</f>
      </c>
      <c r="L34" s="21">
        <f>IF(ISERROR(VLOOKUP($B34,'Vysledky (10)'!$B$5:$R$52,17,FALSE)),"",VLOOKUP($B34,'Vysledky (10)'!$B$5:$R$52,17,FALSE))</f>
      </c>
      <c r="M34" s="22">
        <f>U34</f>
        <v>28</v>
      </c>
      <c r="N34" s="23"/>
      <c r="O34">
        <f>SUM(C34:L34)</f>
        <v>28</v>
      </c>
      <c r="P34">
        <f>COUNT(C34:L34)</f>
        <v>2</v>
      </c>
      <c r="Q34" s="24">
        <f>IF($P34&gt;Q$3,MIN($C34:$L34),0)</f>
        <v>0</v>
      </c>
      <c r="R34" s="24">
        <f>IF($P34&gt;R$3,SMALL($C34:$L34,R$2),0)</f>
        <v>0</v>
      </c>
      <c r="S34" s="24">
        <f>IF($P34&gt;S$3,SMALL($C34:$L34,S$2),0)</f>
        <v>0</v>
      </c>
      <c r="T34" s="24">
        <f>IF($P34&gt;T$3,SMALL($C34:$L34,T$2),0)</f>
        <v>0</v>
      </c>
      <c r="U34">
        <f>O34-SUM(Q34:T34)</f>
        <v>28</v>
      </c>
      <c r="V34">
        <f>U34*V$4</f>
        <v>28000000000000</v>
      </c>
      <c r="W34" s="39">
        <f>IF(ISERROR(LARGE($C34:$L34,W$5)),0,LARGE($C34:$L34,W$5))*W$4</f>
        <v>170000000000</v>
      </c>
      <c r="X34" s="39">
        <f>IF(ISERROR(LARGE($C34:$L34,X$5)),0,LARGE($C34:$L34,X$5))*X$4</f>
        <v>1100000000</v>
      </c>
      <c r="Y34" s="39">
        <f>IF(ISERROR(LARGE($C34:$L34,Y$5)),0,LARGE($C34:$L34,Y$5))*Y$4</f>
        <v>0</v>
      </c>
      <c r="Z34" s="39">
        <f>IF(ISERROR(LARGE($C34:$L34,Z$5)),0,LARGE($C34:$L34,Z$5))*Z$4</f>
        <v>0</v>
      </c>
      <c r="AA34" s="39">
        <f>IF(ISERROR(LARGE($C34:$L34,AA$5)),0,LARGE($C34:$L34,AA$5))*AA$4</f>
        <v>0</v>
      </c>
      <c r="AB34" s="39">
        <f>IF(ISERROR(LARGE($C34:$L34,AB$5)),0,LARGE($C34:$L34,AB$5))*AB$4</f>
        <v>0</v>
      </c>
      <c r="AC34" s="40">
        <f>SUM(V34:AB34)</f>
        <v>28171100000000</v>
      </c>
      <c r="AD34" s="41">
        <f>RANK(AC34,AC$6:AC$53)</f>
        <v>29</v>
      </c>
    </row>
    <row r="35" spans="1:30" ht="12.75" customHeight="1">
      <c r="A35" s="19">
        <f t="shared" si="2"/>
        <v>30</v>
      </c>
      <c r="B35" s="25" t="s">
        <v>13</v>
      </c>
      <c r="C35" s="21">
        <f>IF(ISERROR(VLOOKUP($B35,'Vysledky (1)'!$B$5:$R$52,17,FALSE)),"",VLOOKUP($B35,'Vysledky (1)'!$B$5:$R$52,17,FALSE))</f>
        <v>18</v>
      </c>
      <c r="D35" s="21">
        <f>IF(ISERROR(VLOOKUP($B35,'Vysledky (2)'!$B$5:$R$52,17,FALSE)),"",VLOOKUP($B35,'Vysledky (2)'!$B$5:$R$52,17,FALSE))</f>
        <v>8</v>
      </c>
      <c r="E35" s="21">
        <f>IF(ISERROR(VLOOKUP($B35,'Vysledky (3)'!$B$5:$R$52,17,FALSE)),"",VLOOKUP($B35,'Vysledky (3)'!$B$5:$R$52,17,FALSE))</f>
      </c>
      <c r="F35" s="21">
        <f>IF(ISERROR(VLOOKUP($B35,'Vysledky (4)'!$B$5:$R$52,17,FALSE)),"",VLOOKUP($B35,'Vysledky (4)'!$B$5:$R$52,17,FALSE))</f>
      </c>
      <c r="G35" s="21">
        <f>IF(ISERROR(VLOOKUP($B35,'Vysledky (5)'!$B$5:$R$52,17,FALSE)),"",VLOOKUP($B35,'Vysledky (5)'!$B$5:$R$52,17,FALSE))</f>
      </c>
      <c r="H35" s="21">
        <f>IF(ISERROR(VLOOKUP($B35,'Vysledky (6)'!$B$5:$R$52,17,FALSE)),"",VLOOKUP($B35,'Vysledky (6)'!$B$5:$R$52,17,FALSE))</f>
      </c>
      <c r="I35" s="21">
        <f>IF(ISERROR(VLOOKUP($B35,'Vysledky (7)'!$B$5:$R$52,17,FALSE)),"",VLOOKUP($B35,'Vysledky (7)'!$B$5:$R$52,17,FALSE))</f>
      </c>
      <c r="J35" s="21">
        <f>IF(ISERROR(VLOOKUP($B35,'Vysledky (8)'!$B$5:$R$52,17,FALSE)),"",VLOOKUP($B35,'Vysledky (8)'!$B$5:$R$52,17,FALSE))</f>
      </c>
      <c r="K35" s="21">
        <f>IF(ISERROR(VLOOKUP($B35,'Vysledky (9)'!$B$5:$R$52,17,FALSE)),"",VLOOKUP($B35,'Vysledky (9)'!$B$5:$R$52,17,FALSE))</f>
      </c>
      <c r="L35" s="21">
        <f>IF(ISERROR(VLOOKUP($B35,'Vysledky (10)'!$B$5:$R$52,17,FALSE)),"",VLOOKUP($B35,'Vysledky (10)'!$B$5:$R$52,17,FALSE))</f>
      </c>
      <c r="M35" s="22">
        <f>U35</f>
        <v>26</v>
      </c>
      <c r="N35" s="23"/>
      <c r="O35">
        <f>SUM(C35:L35)</f>
        <v>26</v>
      </c>
      <c r="P35">
        <f>COUNT(C35:L35)</f>
        <v>2</v>
      </c>
      <c r="Q35" s="24">
        <f>IF($P35&gt;Q$3,MIN($C35:$L35),0)</f>
        <v>0</v>
      </c>
      <c r="R35" s="24">
        <f>IF($P35&gt;R$3,SMALL($C35:$L35,R$2),0)</f>
        <v>0</v>
      </c>
      <c r="S35" s="24">
        <f>IF($P35&gt;S$3,SMALL($C35:$L35,S$2),0)</f>
        <v>0</v>
      </c>
      <c r="T35" s="24">
        <f>IF($P35&gt;T$3,SMALL($C35:$L35,T$2),0)</f>
        <v>0</v>
      </c>
      <c r="U35">
        <f>O35-SUM(Q35:T35)</f>
        <v>26</v>
      </c>
      <c r="V35">
        <f>U35*V$4</f>
        <v>26000000000000</v>
      </c>
      <c r="W35" s="39">
        <f>IF(ISERROR(LARGE($C35:$L35,W$5)),0,LARGE($C35:$L35,W$5))*W$4</f>
        <v>180000000000</v>
      </c>
      <c r="X35" s="39">
        <f>IF(ISERROR(LARGE($C35:$L35,X$5)),0,LARGE($C35:$L35,X$5))*X$4</f>
        <v>800000000</v>
      </c>
      <c r="Y35" s="39">
        <f>IF(ISERROR(LARGE($C35:$L35,Y$5)),0,LARGE($C35:$L35,Y$5))*Y$4</f>
        <v>0</v>
      </c>
      <c r="Z35" s="39">
        <f>IF(ISERROR(LARGE($C35:$L35,Z$5)),0,LARGE($C35:$L35,Z$5))*Z$4</f>
        <v>0</v>
      </c>
      <c r="AA35" s="39">
        <f>IF(ISERROR(LARGE($C35:$L35,AA$5)),0,LARGE($C35:$L35,AA$5))*AA$4</f>
        <v>0</v>
      </c>
      <c r="AB35" s="39">
        <f>IF(ISERROR(LARGE($C35:$L35,AB$5)),0,LARGE($C35:$L35,AB$5))*AB$4</f>
        <v>0</v>
      </c>
      <c r="AC35" s="40">
        <f>SUM(V35:AB35)</f>
        <v>26180800000000</v>
      </c>
      <c r="AD35" s="41">
        <f>RANK(AC35,AC$6:AC$53)</f>
        <v>30</v>
      </c>
    </row>
    <row r="36" spans="1:30" ht="12.75" customHeight="1">
      <c r="A36" s="19">
        <f t="shared" si="2"/>
        <v>31</v>
      </c>
      <c r="B36" s="20" t="s">
        <v>65</v>
      </c>
      <c r="C36" s="21">
        <f>IF(ISERROR(VLOOKUP($B36,'Vysledky (1)'!$B$5:$R$52,17,FALSE)),"",VLOOKUP($B36,'Vysledky (1)'!$B$5:$R$52,17,FALSE))</f>
        <v>9</v>
      </c>
      <c r="D36" s="21">
        <f>IF(ISERROR(VLOOKUP($B36,'Vysledky (2)'!$B$5:$R$52,17,FALSE)),"",VLOOKUP($B36,'Vysledky (2)'!$B$5:$R$52,17,FALSE))</f>
        <v>9</v>
      </c>
      <c r="E36" s="21">
        <f>IF(ISERROR(VLOOKUP($B36,'Vysledky (3)'!$B$5:$R$52,17,FALSE)),"",VLOOKUP($B36,'Vysledky (3)'!$B$5:$R$52,17,FALSE))</f>
        <v>8</v>
      </c>
      <c r="F36" s="21">
        <f>IF(ISERROR(VLOOKUP($B36,'Vysledky (4)'!$B$5:$R$52,17,FALSE)),"",VLOOKUP($B36,'Vysledky (4)'!$B$5:$R$52,17,FALSE))</f>
      </c>
      <c r="G36" s="21">
        <f>IF(ISERROR(VLOOKUP($B36,'Vysledky (5)'!$B$5:$R$52,17,FALSE)),"",VLOOKUP($B36,'Vysledky (5)'!$B$5:$R$52,17,FALSE))</f>
      </c>
      <c r="H36" s="21">
        <f>IF(ISERROR(VLOOKUP($B36,'Vysledky (6)'!$B$5:$R$52,17,FALSE)),"",VLOOKUP($B36,'Vysledky (6)'!$B$5:$R$52,17,FALSE))</f>
      </c>
      <c r="I36" s="21">
        <f>IF(ISERROR(VLOOKUP($B36,'Vysledky (7)'!$B$5:$R$52,17,FALSE)),"",VLOOKUP($B36,'Vysledky (7)'!$B$5:$R$52,17,FALSE))</f>
      </c>
      <c r="J36" s="21">
        <f>IF(ISERROR(VLOOKUP($B36,'Vysledky (8)'!$B$5:$R$52,17,FALSE)),"",VLOOKUP($B36,'Vysledky (8)'!$B$5:$R$52,17,FALSE))</f>
      </c>
      <c r="K36" s="21">
        <f>IF(ISERROR(VLOOKUP($B36,'Vysledky (9)'!$B$5:$R$52,17,FALSE)),"",VLOOKUP($B36,'Vysledky (9)'!$B$5:$R$52,17,FALSE))</f>
      </c>
      <c r="L36" s="21">
        <f>IF(ISERROR(VLOOKUP($B36,'Vysledky (10)'!$B$5:$R$52,17,FALSE)),"",VLOOKUP($B36,'Vysledky (10)'!$B$5:$R$52,17,FALSE))</f>
      </c>
      <c r="M36" s="22">
        <f>U36</f>
        <v>26</v>
      </c>
      <c r="N36" s="23"/>
      <c r="O36">
        <f>SUM(C36:L36)</f>
        <v>26</v>
      </c>
      <c r="P36">
        <f>COUNT(C36:L36)</f>
        <v>3</v>
      </c>
      <c r="Q36" s="24">
        <f>IF($P36&gt;Q$3,MIN($C36:$L36),0)</f>
        <v>0</v>
      </c>
      <c r="R36" s="24">
        <f>IF($P36&gt;R$3,SMALL($C36:$L36,R$2),0)</f>
        <v>0</v>
      </c>
      <c r="S36" s="24">
        <f>IF($P36&gt;S$3,SMALL($C36:$L36,S$2),0)</f>
        <v>0</v>
      </c>
      <c r="T36" s="24">
        <f>IF($P36&gt;T$3,SMALL($C36:$L36,T$2),0)</f>
        <v>0</v>
      </c>
      <c r="U36">
        <f>O36-SUM(Q36:T36)</f>
        <v>26</v>
      </c>
      <c r="V36">
        <f>U36*V$4</f>
        <v>26000000000000</v>
      </c>
      <c r="W36" s="39">
        <f>IF(ISERROR(LARGE($C36:$L36,W$5)),0,LARGE($C36:$L36,W$5))*W$4</f>
        <v>90000000000</v>
      </c>
      <c r="X36" s="39">
        <f>IF(ISERROR(LARGE($C36:$L36,X$5)),0,LARGE($C36:$L36,X$5))*X$4</f>
        <v>900000000</v>
      </c>
      <c r="Y36" s="39">
        <f>IF(ISERROR(LARGE($C36:$L36,Y$5)),0,LARGE($C36:$L36,Y$5))*Y$4</f>
        <v>8000000</v>
      </c>
      <c r="Z36" s="39">
        <f>IF(ISERROR(LARGE($C36:$L36,Z$5)),0,LARGE($C36:$L36,Z$5))*Z$4</f>
        <v>0</v>
      </c>
      <c r="AA36" s="39">
        <f>IF(ISERROR(LARGE($C36:$L36,AA$5)),0,LARGE($C36:$L36,AA$5))*AA$4</f>
        <v>0</v>
      </c>
      <c r="AB36" s="39">
        <f>IF(ISERROR(LARGE($C36:$L36,AB$5)),0,LARGE($C36:$L36,AB$5))*AB$4</f>
        <v>0</v>
      </c>
      <c r="AC36" s="40">
        <f>SUM(V36:AB36)</f>
        <v>26090908000000</v>
      </c>
      <c r="AD36" s="41">
        <f>RANK(AC36,AC$6:AC$53)</f>
        <v>31</v>
      </c>
    </row>
    <row r="37" spans="1:30" ht="12.75" customHeight="1">
      <c r="A37" s="19">
        <f t="shared" si="2"/>
        <v>32</v>
      </c>
      <c r="B37" s="20" t="s">
        <v>49</v>
      </c>
      <c r="C37" s="21">
        <f>IF(ISERROR(VLOOKUP($B37,'Vysledky (1)'!$B$5:$R$52,17,FALSE)),"",VLOOKUP($B37,'Vysledky (1)'!$B$5:$R$52,17,FALSE))</f>
        <v>10</v>
      </c>
      <c r="D37" s="21">
        <f>IF(ISERROR(VLOOKUP($B37,'Vysledky (2)'!$B$5:$R$52,17,FALSE)),"",VLOOKUP($B37,'Vysledky (2)'!$B$5:$R$52,17,FALSE))</f>
        <v>13</v>
      </c>
      <c r="E37" s="21">
        <f>IF(ISERROR(VLOOKUP($B37,'Vysledky (3)'!$B$5:$R$52,17,FALSE)),"",VLOOKUP($B37,'Vysledky (3)'!$B$5:$R$52,17,FALSE))</f>
      </c>
      <c r="F37" s="21">
        <f>IF(ISERROR(VLOOKUP($B37,'Vysledky (4)'!$B$5:$R$52,17,FALSE)),"",VLOOKUP($B37,'Vysledky (4)'!$B$5:$R$52,17,FALSE))</f>
      </c>
      <c r="G37" s="21">
        <f>IF(ISERROR(VLOOKUP($B37,'Vysledky (5)'!$B$5:$R$52,17,FALSE)),"",VLOOKUP($B37,'Vysledky (5)'!$B$5:$R$52,17,FALSE))</f>
      </c>
      <c r="H37" s="21">
        <f>IF(ISERROR(VLOOKUP($B37,'Vysledky (6)'!$B$5:$R$52,17,FALSE)),"",VLOOKUP($B37,'Vysledky (6)'!$B$5:$R$52,17,FALSE))</f>
      </c>
      <c r="I37" s="21">
        <f>IF(ISERROR(VLOOKUP($B37,'Vysledky (7)'!$B$5:$R$52,17,FALSE)),"",VLOOKUP($B37,'Vysledky (7)'!$B$5:$R$52,17,FALSE))</f>
      </c>
      <c r="J37" s="21">
        <f>IF(ISERROR(VLOOKUP($B37,'Vysledky (8)'!$B$5:$R$52,17,FALSE)),"",VLOOKUP($B37,'Vysledky (8)'!$B$5:$R$52,17,FALSE))</f>
      </c>
      <c r="K37" s="21">
        <f>IF(ISERROR(VLOOKUP($B37,'Vysledky (9)'!$B$5:$R$52,17,FALSE)),"",VLOOKUP($B37,'Vysledky (9)'!$B$5:$R$52,17,FALSE))</f>
      </c>
      <c r="L37" s="21">
        <f>IF(ISERROR(VLOOKUP($B37,'Vysledky (10)'!$B$5:$R$52,17,FALSE)),"",VLOOKUP($B37,'Vysledky (10)'!$B$5:$R$52,17,FALSE))</f>
      </c>
      <c r="M37" s="22">
        <f>U37</f>
        <v>23</v>
      </c>
      <c r="N37" s="23"/>
      <c r="O37">
        <f>SUM(C37:L37)</f>
        <v>23</v>
      </c>
      <c r="P37">
        <f>COUNT(C37:L37)</f>
        <v>2</v>
      </c>
      <c r="Q37" s="24">
        <f>IF($P37&gt;Q$3,MIN($C37:$L37),0)</f>
        <v>0</v>
      </c>
      <c r="R37" s="24">
        <f>IF($P37&gt;R$3,SMALL($C37:$L37,R$2),0)</f>
        <v>0</v>
      </c>
      <c r="S37" s="24">
        <f>IF($P37&gt;S$3,SMALL($C37:$L37,S$2),0)</f>
        <v>0</v>
      </c>
      <c r="T37" s="24">
        <f>IF($P37&gt;T$3,SMALL($C37:$L37,T$2),0)</f>
        <v>0</v>
      </c>
      <c r="U37">
        <f>O37-SUM(Q37:T37)</f>
        <v>23</v>
      </c>
      <c r="V37">
        <f>U37*V$4</f>
        <v>23000000000000</v>
      </c>
      <c r="W37" s="39">
        <f>IF(ISERROR(LARGE($C37:$L37,W$5)),0,LARGE($C37:$L37,W$5))*W$4</f>
        <v>130000000000</v>
      </c>
      <c r="X37" s="39">
        <f>IF(ISERROR(LARGE($C37:$L37,X$5)),0,LARGE($C37:$L37,X$5))*X$4</f>
        <v>1000000000</v>
      </c>
      <c r="Y37" s="39">
        <f>IF(ISERROR(LARGE($C37:$L37,Y$5)),0,LARGE($C37:$L37,Y$5))*Y$4</f>
        <v>0</v>
      </c>
      <c r="Z37" s="39">
        <f>IF(ISERROR(LARGE($C37:$L37,Z$5)),0,LARGE($C37:$L37,Z$5))*Z$4</f>
        <v>0</v>
      </c>
      <c r="AA37" s="39">
        <f>IF(ISERROR(LARGE($C37:$L37,AA$5)),0,LARGE($C37:$L37,AA$5))*AA$4</f>
        <v>0</v>
      </c>
      <c r="AB37" s="39">
        <f>IF(ISERROR(LARGE($C37:$L37,AB$5)),0,LARGE($C37:$L37,AB$5))*AB$4</f>
        <v>0</v>
      </c>
      <c r="AC37" s="40">
        <f>SUM(V37:AB37)</f>
        <v>23131000000000</v>
      </c>
      <c r="AD37" s="41">
        <f>RANK(AC37,AC$6:AC$53)</f>
        <v>32</v>
      </c>
    </row>
    <row r="38" spans="1:30" ht="12.75" customHeight="1">
      <c r="A38" s="19">
        <f t="shared" si="2"/>
        <v>33</v>
      </c>
      <c r="B38" s="20" t="s">
        <v>10</v>
      </c>
      <c r="C38" s="21">
        <f>IF(ISERROR(VLOOKUP($B38,'Vysledky (1)'!$B$5:$R$52,17,FALSE)),"",VLOOKUP($B38,'Vysledky (1)'!$B$5:$R$52,17,FALSE))</f>
      </c>
      <c r="D38" s="21">
        <f>IF(ISERROR(VLOOKUP($B38,'Vysledky (2)'!$B$5:$R$52,17,FALSE)),"",VLOOKUP($B38,'Vysledky (2)'!$B$5:$R$52,17,FALSE))</f>
      </c>
      <c r="E38" s="21">
        <f>IF(ISERROR(VLOOKUP($B38,'Vysledky (3)'!$B$5:$R$52,17,FALSE)),"",VLOOKUP($B38,'Vysledky (3)'!$B$5:$R$52,17,FALSE))</f>
        <v>22</v>
      </c>
      <c r="F38" s="21">
        <f>IF(ISERROR(VLOOKUP($B38,'Vysledky (4)'!$B$5:$R$52,17,FALSE)),"",VLOOKUP($B38,'Vysledky (4)'!$B$5:$R$52,17,FALSE))</f>
      </c>
      <c r="G38" s="21">
        <f>IF(ISERROR(VLOOKUP($B38,'Vysledky (5)'!$B$5:$R$52,17,FALSE)),"",VLOOKUP($B38,'Vysledky (5)'!$B$5:$R$52,17,FALSE))</f>
      </c>
      <c r="H38" s="21">
        <f>IF(ISERROR(VLOOKUP($B38,'Vysledky (6)'!$B$5:$R$52,17,FALSE)),"",VLOOKUP($B38,'Vysledky (6)'!$B$5:$R$52,17,FALSE))</f>
      </c>
      <c r="I38" s="21">
        <f>IF(ISERROR(VLOOKUP($B38,'Vysledky (7)'!$B$5:$R$52,17,FALSE)),"",VLOOKUP($B38,'Vysledky (7)'!$B$5:$R$52,17,FALSE))</f>
      </c>
      <c r="J38" s="21">
        <f>IF(ISERROR(VLOOKUP($B38,'Vysledky (8)'!$B$5:$R$52,17,FALSE)),"",VLOOKUP($B38,'Vysledky (8)'!$B$5:$R$52,17,FALSE))</f>
      </c>
      <c r="K38" s="21">
        <f>IF(ISERROR(VLOOKUP($B38,'Vysledky (9)'!$B$5:$R$52,17,FALSE)),"",VLOOKUP($B38,'Vysledky (9)'!$B$5:$R$52,17,FALSE))</f>
      </c>
      <c r="L38" s="21">
        <f>IF(ISERROR(VLOOKUP($B38,'Vysledky (10)'!$B$5:$R$52,17,FALSE)),"",VLOOKUP($B38,'Vysledky (10)'!$B$5:$R$52,17,FALSE))</f>
      </c>
      <c r="M38" s="22">
        <f>U38</f>
        <v>22</v>
      </c>
      <c r="N38" s="2"/>
      <c r="O38">
        <f>SUM(C38:L38)</f>
        <v>22</v>
      </c>
      <c r="P38">
        <f>COUNT(C38:L38)</f>
        <v>1</v>
      </c>
      <c r="Q38" s="24">
        <f>IF($P38&gt;Q$3,MIN($C38:$L38),0)</f>
        <v>0</v>
      </c>
      <c r="R38" s="24">
        <f>IF($P38&gt;R$3,SMALL($C38:$L38,R$2),0)</f>
        <v>0</v>
      </c>
      <c r="S38" s="24">
        <f>IF($P38&gt;S$3,SMALL($C38:$L38,S$2),0)</f>
        <v>0</v>
      </c>
      <c r="T38" s="24">
        <f>IF($P38&gt;T$3,SMALL($C38:$L38,T$2),0)</f>
        <v>0</v>
      </c>
      <c r="U38">
        <f>O38-SUM(Q38:T38)</f>
        <v>22</v>
      </c>
      <c r="V38">
        <f>U38*V$4</f>
        <v>22000000000000</v>
      </c>
      <c r="W38" s="39">
        <f>IF(ISERROR(LARGE($C38:$L38,W$5)),0,LARGE($C38:$L38,W$5))*W$4</f>
        <v>220000000000</v>
      </c>
      <c r="X38" s="39">
        <f>IF(ISERROR(LARGE($C38:$L38,X$5)),0,LARGE($C38:$L38,X$5))*X$4</f>
        <v>0</v>
      </c>
      <c r="Y38" s="39">
        <f>IF(ISERROR(LARGE($C38:$L38,Y$5)),0,LARGE($C38:$L38,Y$5))*Y$4</f>
        <v>0</v>
      </c>
      <c r="Z38" s="39">
        <f>IF(ISERROR(LARGE($C38:$L38,Z$5)),0,LARGE($C38:$L38,Z$5))*Z$4</f>
        <v>0</v>
      </c>
      <c r="AA38" s="39">
        <f>IF(ISERROR(LARGE($C38:$L38,AA$5)),0,LARGE($C38:$L38,AA$5))*AA$4</f>
        <v>0</v>
      </c>
      <c r="AB38" s="39">
        <f>IF(ISERROR(LARGE($C38:$L38,AB$5)),0,LARGE($C38:$L38,AB$5))*AB$4</f>
        <v>0</v>
      </c>
      <c r="AC38" s="40">
        <f>SUM(V38:AB38)</f>
        <v>22220000000000</v>
      </c>
      <c r="AD38" s="41">
        <f>RANK(AC38,AC$6:AC$53)</f>
        <v>33</v>
      </c>
    </row>
    <row r="39" spans="1:30" ht="12.75" customHeight="1">
      <c r="A39" s="19">
        <f aca="true" t="shared" si="3" ref="A39:A71">A38+1</f>
        <v>34</v>
      </c>
      <c r="B39" s="20" t="s">
        <v>14</v>
      </c>
      <c r="C39" s="21">
        <f>IF(ISERROR(VLOOKUP($B39,'Vysledky (1)'!$B$5:$R$52,17,FALSE)),"",VLOOKUP($B39,'Vysledky (1)'!$B$5:$R$52,17,FALSE))</f>
        <v>17</v>
      </c>
      <c r="D39" s="21">
        <f>IF(ISERROR(VLOOKUP($B39,'Vysledky (2)'!$B$5:$R$52,17,FALSE)),"",VLOOKUP($B39,'Vysledky (2)'!$B$5:$R$52,17,FALSE))</f>
      </c>
      <c r="E39" s="21">
        <f>IF(ISERROR(VLOOKUP($B39,'Vysledky (3)'!$B$5:$R$52,17,FALSE)),"",VLOOKUP($B39,'Vysledky (3)'!$B$5:$R$52,17,FALSE))</f>
      </c>
      <c r="F39" s="21">
        <f>IF(ISERROR(VLOOKUP($B39,'Vysledky (4)'!$B$5:$R$52,17,FALSE)),"",VLOOKUP($B39,'Vysledky (4)'!$B$5:$R$52,17,FALSE))</f>
      </c>
      <c r="G39" s="21">
        <f>IF(ISERROR(VLOOKUP($B39,'Vysledky (5)'!$B$5:$R$52,17,FALSE)),"",VLOOKUP($B39,'Vysledky (5)'!$B$5:$R$52,17,FALSE))</f>
      </c>
      <c r="H39" s="21">
        <f>IF(ISERROR(VLOOKUP($B39,'Vysledky (6)'!$B$5:$R$52,17,FALSE)),"",VLOOKUP($B39,'Vysledky (6)'!$B$5:$R$52,17,FALSE))</f>
      </c>
      <c r="I39" s="21">
        <f>IF(ISERROR(VLOOKUP($B39,'Vysledky (7)'!$B$5:$R$52,17,FALSE)),"",VLOOKUP($B39,'Vysledky (7)'!$B$5:$R$52,17,FALSE))</f>
      </c>
      <c r="J39" s="21">
        <f>IF(ISERROR(VLOOKUP($B39,'Vysledky (8)'!$B$5:$R$52,17,FALSE)),"",VLOOKUP($B39,'Vysledky (8)'!$B$5:$R$52,17,FALSE))</f>
      </c>
      <c r="K39" s="21">
        <f>IF(ISERROR(VLOOKUP($B39,'Vysledky (9)'!$B$5:$R$52,17,FALSE)),"",VLOOKUP($B39,'Vysledky (9)'!$B$5:$R$52,17,FALSE))</f>
      </c>
      <c r="L39" s="21">
        <f>IF(ISERROR(VLOOKUP($B39,'Vysledky (10)'!$B$5:$R$52,17,FALSE)),"",VLOOKUP($B39,'Vysledky (10)'!$B$5:$R$52,17,FALSE))</f>
      </c>
      <c r="M39" s="22">
        <f>U39</f>
        <v>17</v>
      </c>
      <c r="N39" s="23"/>
      <c r="O39">
        <f>SUM(C39:L39)</f>
        <v>17</v>
      </c>
      <c r="P39">
        <f>COUNT(C39:L39)</f>
        <v>1</v>
      </c>
      <c r="Q39" s="24">
        <f>IF($P39&gt;Q$3,MIN($C39:$L39),0)</f>
        <v>0</v>
      </c>
      <c r="R39" s="24">
        <f>IF($P39&gt;R$3,SMALL($C39:$L39,R$2),0)</f>
        <v>0</v>
      </c>
      <c r="S39" s="24">
        <f>IF($P39&gt;S$3,SMALL($C39:$L39,S$2),0)</f>
        <v>0</v>
      </c>
      <c r="T39" s="24">
        <f>IF($P39&gt;T$3,SMALL($C39:$L39,T$2),0)</f>
        <v>0</v>
      </c>
      <c r="U39">
        <f>O39-SUM(Q39:T39)</f>
        <v>17</v>
      </c>
      <c r="V39">
        <f>U39*V$4</f>
        <v>17000000000000</v>
      </c>
      <c r="W39" s="39">
        <f>IF(ISERROR(LARGE($C39:$L39,W$5)),0,LARGE($C39:$L39,W$5))*W$4</f>
        <v>170000000000</v>
      </c>
      <c r="X39" s="39">
        <f>IF(ISERROR(LARGE($C39:$L39,X$5)),0,LARGE($C39:$L39,X$5))*X$4</f>
        <v>0</v>
      </c>
      <c r="Y39" s="39">
        <f>IF(ISERROR(LARGE($C39:$L39,Y$5)),0,LARGE($C39:$L39,Y$5))*Y$4</f>
        <v>0</v>
      </c>
      <c r="Z39" s="39">
        <f>IF(ISERROR(LARGE($C39:$L39,Z$5)),0,LARGE($C39:$L39,Z$5))*Z$4</f>
        <v>0</v>
      </c>
      <c r="AA39" s="39">
        <f>IF(ISERROR(LARGE($C39:$L39,AA$5)),0,LARGE($C39:$L39,AA$5))*AA$4</f>
        <v>0</v>
      </c>
      <c r="AB39" s="39">
        <f>IF(ISERROR(LARGE($C39:$L39,AB$5)),0,LARGE($C39:$L39,AB$5))*AB$4</f>
        <v>0</v>
      </c>
      <c r="AC39" s="40">
        <f>SUM(V39:AB39)</f>
        <v>17170000000000</v>
      </c>
      <c r="AD39" s="41">
        <f>RANK(AC39,AC$6:AC$53)</f>
        <v>34</v>
      </c>
    </row>
    <row r="40" spans="1:30" ht="12.75" customHeight="1">
      <c r="A40" s="19">
        <f t="shared" si="3"/>
        <v>35</v>
      </c>
      <c r="B40" s="20" t="s">
        <v>63</v>
      </c>
      <c r="C40" s="21">
        <f>IF(ISERROR(VLOOKUP($B40,'Vysledky (1)'!$B$5:$R$52,17,FALSE)),"",VLOOKUP($B40,'Vysledky (1)'!$B$5:$R$52,17,FALSE))</f>
        <v>14</v>
      </c>
      <c r="D40" s="21">
        <f>IF(ISERROR(VLOOKUP($B40,'Vysledky (2)'!$B$5:$R$52,17,FALSE)),"",VLOOKUP($B40,'Vysledky (2)'!$B$5:$R$52,17,FALSE))</f>
      </c>
      <c r="E40" s="21">
        <f>IF(ISERROR(VLOOKUP($B40,'Vysledky (3)'!$B$5:$R$52,17,FALSE)),"",VLOOKUP($B40,'Vysledky (3)'!$B$5:$R$52,17,FALSE))</f>
      </c>
      <c r="F40" s="21">
        <f>IF(ISERROR(VLOOKUP($B40,'Vysledky (4)'!$B$5:$R$52,17,FALSE)),"",VLOOKUP($B40,'Vysledky (4)'!$B$5:$R$52,17,FALSE))</f>
      </c>
      <c r="G40" s="21">
        <f>IF(ISERROR(VLOOKUP($B40,'Vysledky (5)'!$B$5:$R$52,17,FALSE)),"",VLOOKUP($B40,'Vysledky (5)'!$B$5:$R$52,17,FALSE))</f>
      </c>
      <c r="H40" s="21">
        <f>IF(ISERROR(VLOOKUP($B40,'Vysledky (6)'!$B$5:$R$52,17,FALSE)),"",VLOOKUP($B40,'Vysledky (6)'!$B$5:$R$52,17,FALSE))</f>
      </c>
      <c r="I40" s="21">
        <f>IF(ISERROR(VLOOKUP($B40,'Vysledky (7)'!$B$5:$R$52,17,FALSE)),"",VLOOKUP($B40,'Vysledky (7)'!$B$5:$R$52,17,FALSE))</f>
      </c>
      <c r="J40" s="21">
        <f>IF(ISERROR(VLOOKUP($B40,'Vysledky (8)'!$B$5:$R$52,17,FALSE)),"",VLOOKUP($B40,'Vysledky (8)'!$B$5:$R$52,17,FALSE))</f>
      </c>
      <c r="K40" s="21">
        <f>IF(ISERROR(VLOOKUP($B40,'Vysledky (9)'!$B$5:$R$52,17,FALSE)),"",VLOOKUP($B40,'Vysledky (9)'!$B$5:$R$52,17,FALSE))</f>
      </c>
      <c r="L40" s="21">
        <f>IF(ISERROR(VLOOKUP($B40,'Vysledky (10)'!$B$5:$R$52,17,FALSE)),"",VLOOKUP($B40,'Vysledky (10)'!$B$5:$R$52,17,FALSE))</f>
      </c>
      <c r="M40" s="22">
        <f>U40</f>
        <v>14</v>
      </c>
      <c r="N40" s="23"/>
      <c r="O40">
        <f>SUM(C40:L40)</f>
        <v>14</v>
      </c>
      <c r="P40">
        <f>COUNT(C40:L40)</f>
        <v>1</v>
      </c>
      <c r="Q40" s="24">
        <f>IF($P40&gt;Q$3,MIN($C40:$L40),0)</f>
        <v>0</v>
      </c>
      <c r="R40" s="24">
        <f>IF($P40&gt;R$3,SMALL($C40:$L40,R$2),0)</f>
        <v>0</v>
      </c>
      <c r="S40" s="24">
        <f>IF($P40&gt;S$3,SMALL($C40:$L40,S$2),0)</f>
        <v>0</v>
      </c>
      <c r="T40" s="24">
        <f>IF($P40&gt;T$3,SMALL($C40:$L40,T$2),0)</f>
        <v>0</v>
      </c>
      <c r="U40">
        <f>O40-SUM(Q40:T40)</f>
        <v>14</v>
      </c>
      <c r="V40">
        <f>U40*V$4</f>
        <v>14000000000000</v>
      </c>
      <c r="W40" s="39">
        <f>IF(ISERROR(LARGE($C40:$L40,W$5)),0,LARGE($C40:$L40,W$5))*W$4</f>
        <v>140000000000</v>
      </c>
      <c r="X40" s="39">
        <f>IF(ISERROR(LARGE($C40:$L40,X$5)),0,LARGE($C40:$L40,X$5))*X$4</f>
        <v>0</v>
      </c>
      <c r="Y40" s="39">
        <f>IF(ISERROR(LARGE($C40:$L40,Y$5)),0,LARGE($C40:$L40,Y$5))*Y$4</f>
        <v>0</v>
      </c>
      <c r="Z40" s="39">
        <f>IF(ISERROR(LARGE($C40:$L40,Z$5)),0,LARGE($C40:$L40,Z$5))*Z$4</f>
        <v>0</v>
      </c>
      <c r="AA40" s="39">
        <f>IF(ISERROR(LARGE($C40:$L40,AA$5)),0,LARGE($C40:$L40,AA$5))*AA$4</f>
        <v>0</v>
      </c>
      <c r="AB40" s="39">
        <f>IF(ISERROR(LARGE($C40:$L40,AB$5)),0,LARGE($C40:$L40,AB$5))*AB$4</f>
        <v>0</v>
      </c>
      <c r="AC40" s="40">
        <f>SUM(V40:AB40)</f>
        <v>14140000000000</v>
      </c>
      <c r="AD40" s="41">
        <f>RANK(AC40,AC$6:AC$53)</f>
        <v>35</v>
      </c>
    </row>
    <row r="41" spans="1:30" ht="12.75" customHeight="1">
      <c r="A41" s="19">
        <f t="shared" si="3"/>
        <v>36</v>
      </c>
      <c r="B41" s="20" t="s">
        <v>64</v>
      </c>
      <c r="C41" s="21">
        <f>IF(ISERROR(VLOOKUP($B41,'Vysledky (1)'!$B$5:$R$52,17,FALSE)),"",VLOOKUP($B41,'Vysledky (1)'!$B$5:$R$52,17,FALSE))</f>
        <v>11</v>
      </c>
      <c r="D41" s="21">
        <f>IF(ISERROR(VLOOKUP($B41,'Vysledky (2)'!$B$5:$R$52,17,FALSE)),"",VLOOKUP($B41,'Vysledky (2)'!$B$5:$R$52,17,FALSE))</f>
      </c>
      <c r="E41" s="21">
        <f>IF(ISERROR(VLOOKUP($B41,'Vysledky (3)'!$B$5:$R$52,17,FALSE)),"",VLOOKUP($B41,'Vysledky (3)'!$B$5:$R$52,17,FALSE))</f>
      </c>
      <c r="F41" s="21">
        <f>IF(ISERROR(VLOOKUP($B41,'Vysledky (4)'!$B$5:$R$52,17,FALSE)),"",VLOOKUP($B41,'Vysledky (4)'!$B$5:$R$52,17,FALSE))</f>
      </c>
      <c r="G41" s="21">
        <f>IF(ISERROR(VLOOKUP($B41,'Vysledky (5)'!$B$5:$R$52,17,FALSE)),"",VLOOKUP($B41,'Vysledky (5)'!$B$5:$R$52,17,FALSE))</f>
      </c>
      <c r="H41" s="21">
        <f>IF(ISERROR(VLOOKUP($B41,'Vysledky (6)'!$B$5:$R$52,17,FALSE)),"",VLOOKUP($B41,'Vysledky (6)'!$B$5:$R$52,17,FALSE))</f>
      </c>
      <c r="I41" s="21">
        <f>IF(ISERROR(VLOOKUP($B41,'Vysledky (7)'!$B$5:$R$52,17,FALSE)),"",VLOOKUP($B41,'Vysledky (7)'!$B$5:$R$52,17,FALSE))</f>
      </c>
      <c r="J41" s="21">
        <f>IF(ISERROR(VLOOKUP($B41,'Vysledky (8)'!$B$5:$R$52,17,FALSE)),"",VLOOKUP($B41,'Vysledky (8)'!$B$5:$R$52,17,FALSE))</f>
      </c>
      <c r="K41" s="21">
        <f>IF(ISERROR(VLOOKUP($B41,'Vysledky (9)'!$B$5:$R$52,17,FALSE)),"",VLOOKUP($B41,'Vysledky (9)'!$B$5:$R$52,17,FALSE))</f>
      </c>
      <c r="L41" s="21">
        <f>IF(ISERROR(VLOOKUP($B41,'Vysledky (10)'!$B$5:$R$52,17,FALSE)),"",VLOOKUP($B41,'Vysledky (10)'!$B$5:$R$52,17,FALSE))</f>
      </c>
      <c r="M41" s="22">
        <f>U41</f>
        <v>11</v>
      </c>
      <c r="N41" s="23"/>
      <c r="O41">
        <f>SUM(C41:L41)</f>
        <v>11</v>
      </c>
      <c r="P41">
        <f>COUNT(C41:L41)</f>
        <v>1</v>
      </c>
      <c r="Q41" s="24">
        <f>IF($P41&gt;Q$3,MIN($C41:$L41),0)</f>
        <v>0</v>
      </c>
      <c r="R41" s="24">
        <f>IF($P41&gt;R$3,SMALL($C41:$L41,R$2),0)</f>
        <v>0</v>
      </c>
      <c r="S41" s="24">
        <f>IF($P41&gt;S$3,SMALL($C41:$L41,S$2),0)</f>
        <v>0</v>
      </c>
      <c r="T41" s="24">
        <f>IF($P41&gt;T$3,SMALL($C41:$L41,T$2),0)</f>
        <v>0</v>
      </c>
      <c r="U41">
        <f>O41-SUM(Q41:T41)</f>
        <v>11</v>
      </c>
      <c r="V41">
        <f>U41*V$4</f>
        <v>11000000000000</v>
      </c>
      <c r="W41" s="39">
        <f>IF(ISERROR(LARGE($C41:$L41,W$5)),0,LARGE($C41:$L41,W$5))*W$4</f>
        <v>110000000000</v>
      </c>
      <c r="X41" s="39">
        <f>IF(ISERROR(LARGE($C41:$L41,X$5)),0,LARGE($C41:$L41,X$5))*X$4</f>
        <v>0</v>
      </c>
      <c r="Y41" s="39">
        <f>IF(ISERROR(LARGE($C41:$L41,Y$5)),0,LARGE($C41:$L41,Y$5))*Y$4</f>
        <v>0</v>
      </c>
      <c r="Z41" s="39">
        <f>IF(ISERROR(LARGE($C41:$L41,Z$5)),0,LARGE($C41:$L41,Z$5))*Z$4</f>
        <v>0</v>
      </c>
      <c r="AA41" s="39">
        <f>IF(ISERROR(LARGE($C41:$L41,AA$5)),0,LARGE($C41:$L41,AA$5))*AA$4</f>
        <v>0</v>
      </c>
      <c r="AB41" s="39">
        <f>IF(ISERROR(LARGE($C41:$L41,AB$5)),0,LARGE($C41:$L41,AB$5))*AB$4</f>
        <v>0</v>
      </c>
      <c r="AC41" s="40">
        <f>SUM(V41:AB41)</f>
        <v>11110000000000</v>
      </c>
      <c r="AD41" s="41">
        <f>RANK(AC41,AC$6:AC$53)</f>
        <v>36</v>
      </c>
    </row>
    <row r="42" spans="1:30" ht="12.75" customHeight="1">
      <c r="A42" s="19">
        <f t="shared" si="3"/>
        <v>37</v>
      </c>
      <c r="B42" s="20"/>
      <c r="C42" s="21">
        <f>IF(ISERROR(VLOOKUP($B42,'Vysledky (1)'!$B$5:$R$52,17,FALSE)),"",VLOOKUP($B42,'Vysledky (1)'!$B$5:$R$52,17,FALSE))</f>
      </c>
      <c r="D42" s="21">
        <f>IF(ISERROR(VLOOKUP($B42,'Vysledky (2)'!$B$5:$R$52,17,FALSE)),"",VLOOKUP($B42,'Vysledky (2)'!$B$5:$R$52,17,FALSE))</f>
      </c>
      <c r="E42" s="21">
        <f>IF(ISERROR(VLOOKUP($B42,'Vysledky (3)'!$B$5:$R$52,17,FALSE)),"",VLOOKUP($B42,'Vysledky (3)'!$B$5:$R$52,17,FALSE))</f>
      </c>
      <c r="F42" s="21">
        <f>IF(ISERROR(VLOOKUP($B42,'Vysledky (4)'!$B$5:$R$52,17,FALSE)),"",VLOOKUP($B42,'Vysledky (4)'!$B$5:$R$52,17,FALSE))</f>
      </c>
      <c r="G42" s="21">
        <f>IF(ISERROR(VLOOKUP($B42,'Vysledky (5)'!$B$5:$R$52,17,FALSE)),"",VLOOKUP($B42,'Vysledky (5)'!$B$5:$R$52,17,FALSE))</f>
      </c>
      <c r="H42" s="21">
        <f>IF(ISERROR(VLOOKUP($B42,'Vysledky (6)'!$B$5:$R$52,17,FALSE)),"",VLOOKUP($B42,'Vysledky (6)'!$B$5:$R$52,17,FALSE))</f>
      </c>
      <c r="I42" s="21">
        <f>IF(ISERROR(VLOOKUP($B42,'Vysledky (7)'!$B$5:$R$52,17,FALSE)),"",VLOOKUP($B42,'Vysledky (7)'!$B$5:$R$52,17,FALSE))</f>
      </c>
      <c r="J42" s="21">
        <f>IF(ISERROR(VLOOKUP($B42,'Vysledky (8)'!$B$5:$R$52,17,FALSE)),"",VLOOKUP($B42,'Vysledky (8)'!$B$5:$R$52,17,FALSE))</f>
      </c>
      <c r="K42" s="21">
        <f>IF(ISERROR(VLOOKUP($B42,'Vysledky (9)'!$B$5:$R$52,17,FALSE)),"",VLOOKUP($B42,'Vysledky (9)'!$B$5:$R$52,17,FALSE))</f>
      </c>
      <c r="L42" s="21">
        <f>IF(ISERROR(VLOOKUP($B42,'Vysledky (10)'!$B$5:$R$52,17,FALSE)),"",VLOOKUP($B42,'Vysledky (10)'!$B$5:$R$52,17,FALSE))</f>
      </c>
      <c r="M42" s="22">
        <f>U42</f>
        <v>0</v>
      </c>
      <c r="N42" s="23"/>
      <c r="O42">
        <f>SUM(C42:L42)</f>
        <v>0</v>
      </c>
      <c r="P42">
        <f>COUNT(C42:L42)</f>
        <v>0</v>
      </c>
      <c r="Q42" s="24">
        <f>IF($P42&gt;Q$3,MIN($C42:$L42),0)</f>
        <v>0</v>
      </c>
      <c r="R42" s="24">
        <f>IF($P42&gt;R$3,SMALL($C42:$L42,R$2),0)</f>
        <v>0</v>
      </c>
      <c r="S42" s="24">
        <f>IF($P42&gt;S$3,SMALL($C42:$L42,S$2),0)</f>
        <v>0</v>
      </c>
      <c r="T42" s="24">
        <f>IF($P42&gt;T$3,SMALL($C42:$L42,T$2),0)</f>
        <v>0</v>
      </c>
      <c r="U42">
        <f>O42-SUM(Q42:T42)</f>
        <v>0</v>
      </c>
      <c r="V42">
        <f>U42*V$4</f>
        <v>0</v>
      </c>
      <c r="W42" s="39">
        <f>IF(ISERROR(LARGE($C42:$L42,W$5)),0,LARGE($C42:$L42,W$5))*W$4</f>
        <v>0</v>
      </c>
      <c r="X42" s="39">
        <f>IF(ISERROR(LARGE($C42:$L42,X$5)),0,LARGE($C42:$L42,X$5))*X$4</f>
        <v>0</v>
      </c>
      <c r="Y42" s="39">
        <f>IF(ISERROR(LARGE($C42:$L42,Y$5)),0,LARGE($C42:$L42,Y$5))*Y$4</f>
        <v>0</v>
      </c>
      <c r="Z42" s="39">
        <f>IF(ISERROR(LARGE($C42:$L42,Z$5)),0,LARGE($C42:$L42,Z$5))*Z$4</f>
        <v>0</v>
      </c>
      <c r="AA42" s="39">
        <f>IF(ISERROR(LARGE($C42:$L42,AA$5)),0,LARGE($C42:$L42,AA$5))*AA$4</f>
        <v>0</v>
      </c>
      <c r="AB42" s="39">
        <f>IF(ISERROR(LARGE($C42:$L42,AB$5)),0,LARGE($C42:$L42,AB$5))*AB$4</f>
        <v>0</v>
      </c>
      <c r="AC42" s="40">
        <f>SUM(V42:AB42)</f>
        <v>0</v>
      </c>
      <c r="AD42" s="41">
        <f>RANK(AC42,AC$6:AC$53)</f>
        <v>37</v>
      </c>
    </row>
    <row r="43" spans="1:30" ht="12.75" customHeight="1">
      <c r="A43" s="19">
        <f t="shared" si="3"/>
        <v>38</v>
      </c>
      <c r="B43" s="20"/>
      <c r="C43" s="21">
        <f>IF(ISERROR(VLOOKUP($B43,'Vysledky (1)'!$B$5:$R$52,17,FALSE)),"",VLOOKUP($B43,'Vysledky (1)'!$B$5:$R$52,17,FALSE))</f>
      </c>
      <c r="D43" s="21">
        <f>IF(ISERROR(VLOOKUP($B43,'Vysledky (2)'!$B$5:$R$52,17,FALSE)),"",VLOOKUP($B43,'Vysledky (2)'!$B$5:$R$52,17,FALSE))</f>
      </c>
      <c r="E43" s="21">
        <f>IF(ISERROR(VLOOKUP($B43,'Vysledky (3)'!$B$5:$R$52,17,FALSE)),"",VLOOKUP($B43,'Vysledky (3)'!$B$5:$R$52,17,FALSE))</f>
      </c>
      <c r="F43" s="21">
        <f>IF(ISERROR(VLOOKUP($B43,'Vysledky (4)'!$B$5:$R$52,17,FALSE)),"",VLOOKUP($B43,'Vysledky (4)'!$B$5:$R$52,17,FALSE))</f>
      </c>
      <c r="G43" s="21">
        <f>IF(ISERROR(VLOOKUP($B43,'Vysledky (5)'!$B$5:$R$52,17,FALSE)),"",VLOOKUP($B43,'Vysledky (5)'!$B$5:$R$52,17,FALSE))</f>
      </c>
      <c r="H43" s="21">
        <f>IF(ISERROR(VLOOKUP($B43,'Vysledky (6)'!$B$5:$R$52,17,FALSE)),"",VLOOKUP($B43,'Vysledky (6)'!$B$5:$R$52,17,FALSE))</f>
      </c>
      <c r="I43" s="21">
        <f>IF(ISERROR(VLOOKUP($B43,'Vysledky (7)'!$B$5:$R$52,17,FALSE)),"",VLOOKUP($B43,'Vysledky (7)'!$B$5:$R$52,17,FALSE))</f>
      </c>
      <c r="J43" s="21">
        <f>IF(ISERROR(VLOOKUP($B43,'Vysledky (8)'!$B$5:$R$52,17,FALSE)),"",VLOOKUP($B43,'Vysledky (8)'!$B$5:$R$52,17,FALSE))</f>
      </c>
      <c r="K43" s="21">
        <f>IF(ISERROR(VLOOKUP($B43,'Vysledky (9)'!$B$5:$R$52,17,FALSE)),"",VLOOKUP($B43,'Vysledky (9)'!$B$5:$R$52,17,FALSE))</f>
      </c>
      <c r="L43" s="21">
        <f>IF(ISERROR(VLOOKUP($B43,'Vysledky (10)'!$B$5:$R$52,17,FALSE)),"",VLOOKUP($B43,'Vysledky (10)'!$B$5:$R$52,17,FALSE))</f>
      </c>
      <c r="M43" s="22">
        <f>U43</f>
        <v>0</v>
      </c>
      <c r="N43" s="23"/>
      <c r="O43">
        <f>SUM(C43:L43)</f>
        <v>0</v>
      </c>
      <c r="P43">
        <f>COUNT(C43:L43)</f>
        <v>0</v>
      </c>
      <c r="Q43" s="24">
        <f>IF($P43&gt;Q$3,MIN($C43:$L43),0)</f>
        <v>0</v>
      </c>
      <c r="R43" s="24">
        <f>IF($P43&gt;R$3,SMALL($C43:$L43,R$2),0)</f>
        <v>0</v>
      </c>
      <c r="S43" s="24">
        <f>IF($P43&gt;S$3,SMALL($C43:$L43,S$2),0)</f>
        <v>0</v>
      </c>
      <c r="T43" s="24">
        <f>IF($P43&gt;T$3,SMALL($C43:$L43,T$2),0)</f>
        <v>0</v>
      </c>
      <c r="U43">
        <f>O43-SUM(Q43:T43)</f>
        <v>0</v>
      </c>
      <c r="V43">
        <f>U43*V$4</f>
        <v>0</v>
      </c>
      <c r="W43" s="39">
        <f>IF(ISERROR(LARGE($C43:$L43,W$5)),0,LARGE($C43:$L43,W$5))*W$4</f>
        <v>0</v>
      </c>
      <c r="X43" s="39">
        <f>IF(ISERROR(LARGE($C43:$L43,X$5)),0,LARGE($C43:$L43,X$5))*X$4</f>
        <v>0</v>
      </c>
      <c r="Y43" s="39">
        <f>IF(ISERROR(LARGE($C43:$L43,Y$5)),0,LARGE($C43:$L43,Y$5))*Y$4</f>
        <v>0</v>
      </c>
      <c r="Z43" s="39">
        <f>IF(ISERROR(LARGE($C43:$L43,Z$5)),0,LARGE($C43:$L43,Z$5))*Z$4</f>
        <v>0</v>
      </c>
      <c r="AA43" s="39">
        <f>IF(ISERROR(LARGE($C43:$L43,AA$5)),0,LARGE($C43:$L43,AA$5))*AA$4</f>
        <v>0</v>
      </c>
      <c r="AB43" s="39">
        <f>IF(ISERROR(LARGE($C43:$L43,AB$5)),0,LARGE($C43:$L43,AB$5))*AB$4</f>
        <v>0</v>
      </c>
      <c r="AC43" s="40">
        <f>SUM(V43:AB43)</f>
        <v>0</v>
      </c>
      <c r="AD43" s="41">
        <f>RANK(AC43,AC$6:AC$53)</f>
        <v>37</v>
      </c>
    </row>
    <row r="44" spans="1:30" ht="12.75" customHeight="1">
      <c r="A44" s="19">
        <f t="shared" si="3"/>
        <v>39</v>
      </c>
      <c r="B44" s="20"/>
      <c r="C44" s="21">
        <f>IF(ISERROR(VLOOKUP($B44,'Vysledky (1)'!$B$5:$R$52,17,FALSE)),"",VLOOKUP($B44,'Vysledky (1)'!$B$5:$R$52,17,FALSE))</f>
      </c>
      <c r="D44" s="21">
        <f>IF(ISERROR(VLOOKUP($B44,'Vysledky (2)'!$B$5:$R$52,17,FALSE)),"",VLOOKUP($B44,'Vysledky (2)'!$B$5:$R$52,17,FALSE))</f>
      </c>
      <c r="E44" s="21">
        <f>IF(ISERROR(VLOOKUP($B44,'Vysledky (3)'!$B$5:$R$52,17,FALSE)),"",VLOOKUP($B44,'Vysledky (3)'!$B$5:$R$52,17,FALSE))</f>
      </c>
      <c r="F44" s="21">
        <f>IF(ISERROR(VLOOKUP($B44,'Vysledky (4)'!$B$5:$R$52,17,FALSE)),"",VLOOKUP($B44,'Vysledky (4)'!$B$5:$R$52,17,FALSE))</f>
      </c>
      <c r="G44" s="21">
        <f>IF(ISERROR(VLOOKUP($B44,'Vysledky (5)'!$B$5:$R$52,17,FALSE)),"",VLOOKUP($B44,'Vysledky (5)'!$B$5:$R$52,17,FALSE))</f>
      </c>
      <c r="H44" s="21">
        <f>IF(ISERROR(VLOOKUP($B44,'Vysledky (6)'!$B$5:$R$52,17,FALSE)),"",VLOOKUP($B44,'Vysledky (6)'!$B$5:$R$52,17,FALSE))</f>
      </c>
      <c r="I44" s="21">
        <f>IF(ISERROR(VLOOKUP($B44,'Vysledky (7)'!$B$5:$R$52,17,FALSE)),"",VLOOKUP($B44,'Vysledky (7)'!$B$5:$R$52,17,FALSE))</f>
      </c>
      <c r="J44" s="21">
        <f>IF(ISERROR(VLOOKUP($B44,'Vysledky (8)'!$B$5:$R$52,17,FALSE)),"",VLOOKUP($B44,'Vysledky (8)'!$B$5:$R$52,17,FALSE))</f>
      </c>
      <c r="K44" s="21">
        <f>IF(ISERROR(VLOOKUP($B44,'Vysledky (9)'!$B$5:$R$52,17,FALSE)),"",VLOOKUP($B44,'Vysledky (9)'!$B$5:$R$52,17,FALSE))</f>
      </c>
      <c r="L44" s="21">
        <f>IF(ISERROR(VLOOKUP($B44,'Vysledky (10)'!$B$5:$R$52,17,FALSE)),"",VLOOKUP($B44,'Vysledky (10)'!$B$5:$R$52,17,FALSE))</f>
      </c>
      <c r="M44" s="22">
        <f>U44</f>
        <v>0</v>
      </c>
      <c r="N44" s="23"/>
      <c r="O44">
        <f>SUM(C44:L44)</f>
        <v>0</v>
      </c>
      <c r="P44">
        <f>COUNT(C44:L44)</f>
        <v>0</v>
      </c>
      <c r="Q44" s="24">
        <f>IF($P44&gt;Q$3,MIN($C44:$L44),0)</f>
        <v>0</v>
      </c>
      <c r="R44" s="24">
        <f>IF($P44&gt;R$3,SMALL($C44:$L44,R$2),0)</f>
        <v>0</v>
      </c>
      <c r="S44" s="24">
        <f>IF($P44&gt;S$3,SMALL($C44:$L44,S$2),0)</f>
        <v>0</v>
      </c>
      <c r="T44" s="24">
        <f>IF($P44&gt;T$3,SMALL($C44:$L44,T$2),0)</f>
        <v>0</v>
      </c>
      <c r="U44">
        <f>O44-SUM(Q44:T44)</f>
        <v>0</v>
      </c>
      <c r="V44">
        <f>U44*V$4</f>
        <v>0</v>
      </c>
      <c r="W44" s="39">
        <f>IF(ISERROR(LARGE($C44:$L44,W$5)),0,LARGE($C44:$L44,W$5))*W$4</f>
        <v>0</v>
      </c>
      <c r="X44" s="39">
        <f>IF(ISERROR(LARGE($C44:$L44,X$5)),0,LARGE($C44:$L44,X$5))*X$4</f>
        <v>0</v>
      </c>
      <c r="Y44" s="39">
        <f>IF(ISERROR(LARGE($C44:$L44,Y$5)),0,LARGE($C44:$L44,Y$5))*Y$4</f>
        <v>0</v>
      </c>
      <c r="Z44" s="39">
        <f>IF(ISERROR(LARGE($C44:$L44,Z$5)),0,LARGE($C44:$L44,Z$5))*Z$4</f>
        <v>0</v>
      </c>
      <c r="AA44" s="39">
        <f>IF(ISERROR(LARGE($C44:$L44,AA$5)),0,LARGE($C44:$L44,AA$5))*AA$4</f>
        <v>0</v>
      </c>
      <c r="AB44" s="39">
        <f>IF(ISERROR(LARGE($C44:$L44,AB$5)),0,LARGE($C44:$L44,AB$5))*AB$4</f>
        <v>0</v>
      </c>
      <c r="AC44" s="40">
        <f>SUM(V44:AB44)</f>
        <v>0</v>
      </c>
      <c r="AD44" s="41">
        <f>RANK(AC44,AC$6:AC$53)</f>
        <v>37</v>
      </c>
    </row>
    <row r="45" spans="1:30" ht="12.75" customHeight="1">
      <c r="A45" s="19">
        <f t="shared" si="3"/>
        <v>40</v>
      </c>
      <c r="B45" s="20"/>
      <c r="C45" s="21">
        <f>IF(ISERROR(VLOOKUP($B45,'Vysledky (1)'!$B$5:$R$52,17,FALSE)),"",VLOOKUP($B45,'Vysledky (1)'!$B$5:$R$52,17,FALSE))</f>
      </c>
      <c r="D45" s="21">
        <f>IF(ISERROR(VLOOKUP($B45,'Vysledky (2)'!$B$5:$R$52,17,FALSE)),"",VLOOKUP($B45,'Vysledky (2)'!$B$5:$R$52,17,FALSE))</f>
      </c>
      <c r="E45" s="21">
        <f>IF(ISERROR(VLOOKUP($B45,'Vysledky (3)'!$B$5:$R$52,17,FALSE)),"",VLOOKUP($B45,'Vysledky (3)'!$B$5:$R$52,17,FALSE))</f>
      </c>
      <c r="F45" s="21">
        <f>IF(ISERROR(VLOOKUP($B45,'Vysledky (4)'!$B$5:$R$52,17,FALSE)),"",VLOOKUP($B45,'Vysledky (4)'!$B$5:$R$52,17,FALSE))</f>
      </c>
      <c r="G45" s="21">
        <f>IF(ISERROR(VLOOKUP($B45,'Vysledky (5)'!$B$5:$R$52,17,FALSE)),"",VLOOKUP($B45,'Vysledky (5)'!$B$5:$R$52,17,FALSE))</f>
      </c>
      <c r="H45" s="21">
        <f>IF(ISERROR(VLOOKUP($B45,'Vysledky (6)'!$B$5:$R$52,17,FALSE)),"",VLOOKUP($B45,'Vysledky (6)'!$B$5:$R$52,17,FALSE))</f>
      </c>
      <c r="I45" s="21">
        <f>IF(ISERROR(VLOOKUP($B45,'Vysledky (7)'!$B$5:$R$52,17,FALSE)),"",VLOOKUP($B45,'Vysledky (7)'!$B$5:$R$52,17,FALSE))</f>
      </c>
      <c r="J45" s="21">
        <f>IF(ISERROR(VLOOKUP($B45,'Vysledky (8)'!$B$5:$R$52,17,FALSE)),"",VLOOKUP($B45,'Vysledky (8)'!$B$5:$R$52,17,FALSE))</f>
      </c>
      <c r="K45" s="21">
        <f>IF(ISERROR(VLOOKUP($B45,'Vysledky (9)'!$B$5:$R$52,17,FALSE)),"",VLOOKUP($B45,'Vysledky (9)'!$B$5:$R$52,17,FALSE))</f>
      </c>
      <c r="L45" s="21">
        <f>IF(ISERROR(VLOOKUP($B45,'Vysledky (10)'!$B$5:$R$52,17,FALSE)),"",VLOOKUP($B45,'Vysledky (10)'!$B$5:$R$52,17,FALSE))</f>
      </c>
      <c r="M45" s="22">
        <f>U45</f>
        <v>0</v>
      </c>
      <c r="N45" s="23"/>
      <c r="O45">
        <f>SUM(C45:L45)</f>
        <v>0</v>
      </c>
      <c r="P45">
        <f>COUNT(C45:L45)</f>
        <v>0</v>
      </c>
      <c r="Q45" s="24">
        <f>IF($P45&gt;Q$3,MIN($C45:$L45),0)</f>
        <v>0</v>
      </c>
      <c r="R45" s="24">
        <f>IF($P45&gt;R$3,SMALL($C45:$L45,R$2),0)</f>
        <v>0</v>
      </c>
      <c r="S45" s="24">
        <f>IF($P45&gt;S$3,SMALL($C45:$L45,S$2),0)</f>
        <v>0</v>
      </c>
      <c r="T45" s="24">
        <f>IF($P45&gt;T$3,SMALL($C45:$L45,T$2),0)</f>
        <v>0</v>
      </c>
      <c r="U45">
        <f>O45-SUM(Q45:T45)</f>
        <v>0</v>
      </c>
      <c r="V45">
        <f>U45*V$4</f>
        <v>0</v>
      </c>
      <c r="W45" s="39">
        <f>IF(ISERROR(LARGE($C45:$L45,W$5)),0,LARGE($C45:$L45,W$5))*W$4</f>
        <v>0</v>
      </c>
      <c r="X45" s="39">
        <f>IF(ISERROR(LARGE($C45:$L45,X$5)),0,LARGE($C45:$L45,X$5))*X$4</f>
        <v>0</v>
      </c>
      <c r="Y45" s="39">
        <f>IF(ISERROR(LARGE($C45:$L45,Y$5)),0,LARGE($C45:$L45,Y$5))*Y$4</f>
        <v>0</v>
      </c>
      <c r="Z45" s="39">
        <f>IF(ISERROR(LARGE($C45:$L45,Z$5)),0,LARGE($C45:$L45,Z$5))*Z$4</f>
        <v>0</v>
      </c>
      <c r="AA45" s="39">
        <f>IF(ISERROR(LARGE($C45:$L45,AA$5)),0,LARGE($C45:$L45,AA$5))*AA$4</f>
        <v>0</v>
      </c>
      <c r="AB45" s="39">
        <f>IF(ISERROR(LARGE($C45:$L45,AB$5)),0,LARGE($C45:$L45,AB$5))*AB$4</f>
        <v>0</v>
      </c>
      <c r="AC45" s="40">
        <f>SUM(V45:AB45)</f>
        <v>0</v>
      </c>
      <c r="AD45" s="41">
        <f>RANK(AC45,AC$6:AC$53)</f>
        <v>37</v>
      </c>
    </row>
    <row r="46" spans="1:30" ht="12.75" customHeight="1">
      <c r="A46" s="19">
        <f t="shared" si="3"/>
        <v>41</v>
      </c>
      <c r="B46" s="25"/>
      <c r="C46" s="21">
        <f>IF(ISERROR(VLOOKUP($B46,'Vysledky (1)'!$B$5:$R$52,17,FALSE)),"",VLOOKUP($B46,'Vysledky (1)'!$B$5:$R$52,17,FALSE))</f>
      </c>
      <c r="D46" s="21">
        <f>IF(ISERROR(VLOOKUP($B46,'Vysledky (2)'!$B$5:$R$52,17,FALSE)),"",VLOOKUP($B46,'Vysledky (2)'!$B$5:$R$52,17,FALSE))</f>
      </c>
      <c r="E46" s="21">
        <f>IF(ISERROR(VLOOKUP($B46,'Vysledky (3)'!$B$5:$R$52,17,FALSE)),"",VLOOKUP($B46,'Vysledky (3)'!$B$5:$R$52,17,FALSE))</f>
      </c>
      <c r="F46" s="21">
        <f>IF(ISERROR(VLOOKUP($B46,'Vysledky (4)'!$B$5:$R$52,17,FALSE)),"",VLOOKUP($B46,'Vysledky (4)'!$B$5:$R$52,17,FALSE))</f>
      </c>
      <c r="G46" s="21">
        <f>IF(ISERROR(VLOOKUP($B46,'Vysledky (5)'!$B$5:$R$52,17,FALSE)),"",VLOOKUP($B46,'Vysledky (5)'!$B$5:$R$52,17,FALSE))</f>
      </c>
      <c r="H46" s="21">
        <f>IF(ISERROR(VLOOKUP($B46,'Vysledky (6)'!$B$5:$R$52,17,FALSE)),"",VLOOKUP($B46,'Vysledky (6)'!$B$5:$R$52,17,FALSE))</f>
      </c>
      <c r="I46" s="21">
        <f>IF(ISERROR(VLOOKUP($B46,'Vysledky (7)'!$B$5:$R$52,17,FALSE)),"",VLOOKUP($B46,'Vysledky (7)'!$B$5:$R$52,17,FALSE))</f>
      </c>
      <c r="J46" s="21">
        <f>IF(ISERROR(VLOOKUP($B46,'Vysledky (8)'!$B$5:$R$52,17,FALSE)),"",VLOOKUP($B46,'Vysledky (8)'!$B$5:$R$52,17,FALSE))</f>
      </c>
      <c r="K46" s="21">
        <f>IF(ISERROR(VLOOKUP($B46,'Vysledky (9)'!$B$5:$R$52,17,FALSE)),"",VLOOKUP($B46,'Vysledky (9)'!$B$5:$R$52,17,FALSE))</f>
      </c>
      <c r="L46" s="21">
        <f>IF(ISERROR(VLOOKUP($B46,'Vysledky (10)'!$B$5:$R$52,17,FALSE)),"",VLOOKUP($B46,'Vysledky (10)'!$B$5:$R$52,17,FALSE))</f>
      </c>
      <c r="M46" s="22">
        <f>U46</f>
        <v>0</v>
      </c>
      <c r="N46" s="23"/>
      <c r="O46">
        <f>SUM(C46:L46)</f>
        <v>0</v>
      </c>
      <c r="P46">
        <f>COUNT(C46:L46)</f>
        <v>0</v>
      </c>
      <c r="Q46" s="24">
        <f>IF($P46&gt;Q$3,MIN($C46:$L46),0)</f>
        <v>0</v>
      </c>
      <c r="R46" s="24">
        <f>IF($P46&gt;R$3,SMALL($C46:$L46,R$2),0)</f>
        <v>0</v>
      </c>
      <c r="S46" s="24">
        <f>IF($P46&gt;S$3,SMALL($C46:$L46,S$2),0)</f>
        <v>0</v>
      </c>
      <c r="T46" s="24">
        <f>IF($P46&gt;T$3,SMALL($C46:$L46,T$2),0)</f>
        <v>0</v>
      </c>
      <c r="U46">
        <f>O46-SUM(Q46:T46)</f>
        <v>0</v>
      </c>
      <c r="V46">
        <f>U46*V$4</f>
        <v>0</v>
      </c>
      <c r="W46" s="39">
        <f>IF(ISERROR(LARGE($C46:$L46,W$5)),0,LARGE($C46:$L46,W$5))*W$4</f>
        <v>0</v>
      </c>
      <c r="X46" s="39">
        <f>IF(ISERROR(LARGE($C46:$L46,X$5)),0,LARGE($C46:$L46,X$5))*X$4</f>
        <v>0</v>
      </c>
      <c r="Y46" s="39">
        <f>IF(ISERROR(LARGE($C46:$L46,Y$5)),0,LARGE($C46:$L46,Y$5))*Y$4</f>
        <v>0</v>
      </c>
      <c r="Z46" s="39">
        <f>IF(ISERROR(LARGE($C46:$L46,Z$5)),0,LARGE($C46:$L46,Z$5))*Z$4</f>
        <v>0</v>
      </c>
      <c r="AA46" s="39">
        <f>IF(ISERROR(LARGE($C46:$L46,AA$5)),0,LARGE($C46:$L46,AA$5))*AA$4</f>
        <v>0</v>
      </c>
      <c r="AB46" s="39">
        <f>IF(ISERROR(LARGE($C46:$L46,AB$5)),0,LARGE($C46:$L46,AB$5))*AB$4</f>
        <v>0</v>
      </c>
      <c r="AC46" s="40">
        <f>SUM(V46:AB46)</f>
        <v>0</v>
      </c>
      <c r="AD46" s="41">
        <f>RANK(AC46,AC$6:AC$53)</f>
        <v>37</v>
      </c>
    </row>
    <row r="47" spans="1:30" ht="12.75" customHeight="1">
      <c r="A47" s="19">
        <f t="shared" si="3"/>
        <v>42</v>
      </c>
      <c r="B47" s="20"/>
      <c r="C47" s="21">
        <f>IF(ISERROR(VLOOKUP($B47,'Vysledky (1)'!$B$5:$R$52,17,FALSE)),"",VLOOKUP($B47,'Vysledky (1)'!$B$5:$R$52,17,FALSE))</f>
      </c>
      <c r="D47" s="21">
        <f>IF(ISERROR(VLOOKUP($B47,'Vysledky (2)'!$B$5:$R$52,17,FALSE)),"",VLOOKUP($B47,'Vysledky (2)'!$B$5:$R$52,17,FALSE))</f>
      </c>
      <c r="E47" s="21">
        <f>IF(ISERROR(VLOOKUP($B47,'Vysledky (3)'!$B$5:$R$52,17,FALSE)),"",VLOOKUP($B47,'Vysledky (3)'!$B$5:$R$52,17,FALSE))</f>
      </c>
      <c r="F47" s="21">
        <f>IF(ISERROR(VLOOKUP($B47,'Vysledky (4)'!$B$5:$R$52,17,FALSE)),"",VLOOKUP($B47,'Vysledky (4)'!$B$5:$R$52,17,FALSE))</f>
      </c>
      <c r="G47" s="21">
        <f>IF(ISERROR(VLOOKUP($B47,'Vysledky (5)'!$B$5:$R$52,17,FALSE)),"",VLOOKUP($B47,'Vysledky (5)'!$B$5:$R$52,17,FALSE))</f>
      </c>
      <c r="H47" s="21">
        <f>IF(ISERROR(VLOOKUP($B47,'Vysledky (6)'!$B$5:$R$52,17,FALSE)),"",VLOOKUP($B47,'Vysledky (6)'!$B$5:$R$52,17,FALSE))</f>
      </c>
      <c r="I47" s="21">
        <f>IF(ISERROR(VLOOKUP($B47,'Vysledky (7)'!$B$5:$R$52,17,FALSE)),"",VLOOKUP($B47,'Vysledky (7)'!$B$5:$R$52,17,FALSE))</f>
      </c>
      <c r="J47" s="21">
        <f>IF(ISERROR(VLOOKUP($B47,'Vysledky (8)'!$B$5:$R$52,17,FALSE)),"",VLOOKUP($B47,'Vysledky (8)'!$B$5:$R$52,17,FALSE))</f>
      </c>
      <c r="K47" s="21">
        <f>IF(ISERROR(VLOOKUP($B47,'Vysledky (9)'!$B$5:$R$52,17,FALSE)),"",VLOOKUP($B47,'Vysledky (9)'!$B$5:$R$52,17,FALSE))</f>
      </c>
      <c r="L47" s="21">
        <f>IF(ISERROR(VLOOKUP($B47,'Vysledky (10)'!$B$5:$R$52,17,FALSE)),"",VLOOKUP($B47,'Vysledky (10)'!$B$5:$R$52,17,FALSE))</f>
      </c>
      <c r="M47" s="22">
        <f>U47</f>
        <v>0</v>
      </c>
      <c r="N47" s="2"/>
      <c r="O47">
        <f>SUM(C47:L47)</f>
        <v>0</v>
      </c>
      <c r="P47">
        <f>COUNT(C47:L47)</f>
        <v>0</v>
      </c>
      <c r="Q47" s="24">
        <f>IF($P47&gt;Q$3,MIN($C47:$L47),0)</f>
        <v>0</v>
      </c>
      <c r="R47" s="24">
        <f>IF($P47&gt;R$3,SMALL($C47:$L47,R$2),0)</f>
        <v>0</v>
      </c>
      <c r="S47" s="24">
        <f>IF($P47&gt;S$3,SMALL($C47:$L47,S$2),0)</f>
        <v>0</v>
      </c>
      <c r="T47" s="24">
        <f>IF($P47&gt;T$3,SMALL($C47:$L47,T$2),0)</f>
        <v>0</v>
      </c>
      <c r="U47">
        <f>O47-SUM(Q47:T47)</f>
        <v>0</v>
      </c>
      <c r="V47">
        <f>U47*V$4</f>
        <v>0</v>
      </c>
      <c r="W47" s="39">
        <f>IF(ISERROR(LARGE($C47:$L47,W$5)),0,LARGE($C47:$L47,W$5))*W$4</f>
        <v>0</v>
      </c>
      <c r="X47" s="39">
        <f>IF(ISERROR(LARGE($C47:$L47,X$5)),0,LARGE($C47:$L47,X$5))*X$4</f>
        <v>0</v>
      </c>
      <c r="Y47" s="39">
        <f>IF(ISERROR(LARGE($C47:$L47,Y$5)),0,LARGE($C47:$L47,Y$5))*Y$4</f>
        <v>0</v>
      </c>
      <c r="Z47" s="39">
        <f>IF(ISERROR(LARGE($C47:$L47,Z$5)),0,LARGE($C47:$L47,Z$5))*Z$4</f>
        <v>0</v>
      </c>
      <c r="AA47" s="39">
        <f>IF(ISERROR(LARGE($C47:$L47,AA$5)),0,LARGE($C47:$L47,AA$5))*AA$4</f>
        <v>0</v>
      </c>
      <c r="AB47" s="39">
        <f>IF(ISERROR(LARGE($C47:$L47,AB$5)),0,LARGE($C47:$L47,AB$5))*AB$4</f>
        <v>0</v>
      </c>
      <c r="AC47" s="40">
        <f>SUM(V47:AB47)</f>
        <v>0</v>
      </c>
      <c r="AD47" s="41">
        <f>RANK(AC47,AC$6:AC$53)</f>
        <v>37</v>
      </c>
    </row>
    <row r="48" spans="1:30" ht="12.75" customHeight="1">
      <c r="A48" s="19">
        <f t="shared" si="3"/>
        <v>43</v>
      </c>
      <c r="B48" s="20"/>
      <c r="C48" s="21">
        <f>IF(ISERROR(VLOOKUP($B48,'Vysledky (1)'!$B$5:$R$52,17,FALSE)),"",VLOOKUP($B48,'Vysledky (1)'!$B$5:$R$52,17,FALSE))</f>
      </c>
      <c r="D48" s="21">
        <f>IF(ISERROR(VLOOKUP($B48,'Vysledky (2)'!$B$5:$R$52,17,FALSE)),"",VLOOKUP($B48,'Vysledky (2)'!$B$5:$R$52,17,FALSE))</f>
      </c>
      <c r="E48" s="21">
        <f>IF(ISERROR(VLOOKUP($B48,'Vysledky (3)'!$B$5:$R$52,17,FALSE)),"",VLOOKUP($B48,'Vysledky (3)'!$B$5:$R$52,17,FALSE))</f>
      </c>
      <c r="F48" s="21">
        <f>IF(ISERROR(VLOOKUP($B48,'Vysledky (4)'!$B$5:$R$52,17,FALSE)),"",VLOOKUP($B48,'Vysledky (4)'!$B$5:$R$52,17,FALSE))</f>
      </c>
      <c r="G48" s="21">
        <f>IF(ISERROR(VLOOKUP($B48,'Vysledky (5)'!$B$5:$R$52,17,FALSE)),"",VLOOKUP($B48,'Vysledky (5)'!$B$5:$R$52,17,FALSE))</f>
      </c>
      <c r="H48" s="21">
        <f>IF(ISERROR(VLOOKUP($B48,'Vysledky (6)'!$B$5:$R$52,17,FALSE)),"",VLOOKUP($B48,'Vysledky (6)'!$B$5:$R$52,17,FALSE))</f>
      </c>
      <c r="I48" s="21">
        <f>IF(ISERROR(VLOOKUP($B48,'Vysledky (7)'!$B$5:$R$52,17,FALSE)),"",VLOOKUP($B48,'Vysledky (7)'!$B$5:$R$52,17,FALSE))</f>
      </c>
      <c r="J48" s="21">
        <f>IF(ISERROR(VLOOKUP($B48,'Vysledky (8)'!$B$5:$R$52,17,FALSE)),"",VLOOKUP($B48,'Vysledky (8)'!$B$5:$R$52,17,FALSE))</f>
      </c>
      <c r="K48" s="21">
        <f>IF(ISERROR(VLOOKUP($B48,'Vysledky (9)'!$B$5:$R$52,17,FALSE)),"",VLOOKUP($B48,'Vysledky (9)'!$B$5:$R$52,17,FALSE))</f>
      </c>
      <c r="L48" s="21">
        <f>IF(ISERROR(VLOOKUP($B48,'Vysledky (10)'!$B$5:$R$52,17,FALSE)),"",VLOOKUP($B48,'Vysledky (10)'!$B$5:$R$52,17,FALSE))</f>
      </c>
      <c r="M48" s="22">
        <f>U48</f>
        <v>0</v>
      </c>
      <c r="N48" s="23"/>
      <c r="O48">
        <f>SUM(C48:L48)</f>
        <v>0</v>
      </c>
      <c r="P48">
        <f>COUNT(C48:L48)</f>
        <v>0</v>
      </c>
      <c r="Q48" s="24">
        <f>IF($P48&gt;Q$3,MIN($C48:$L48),0)</f>
        <v>0</v>
      </c>
      <c r="R48" s="24">
        <f>IF($P48&gt;R$3,SMALL($C48:$L48,R$2),0)</f>
        <v>0</v>
      </c>
      <c r="S48" s="24">
        <f>IF($P48&gt;S$3,SMALL($C48:$L48,S$2),0)</f>
        <v>0</v>
      </c>
      <c r="T48" s="24">
        <f>IF($P48&gt;T$3,SMALL($C48:$L48,T$2),0)</f>
        <v>0</v>
      </c>
      <c r="U48">
        <f>O48-SUM(Q48:T48)</f>
        <v>0</v>
      </c>
      <c r="V48">
        <f>U48*V$4</f>
        <v>0</v>
      </c>
      <c r="W48" s="39">
        <f>IF(ISERROR(LARGE($C48:$L48,W$5)),0,LARGE($C48:$L48,W$5))*W$4</f>
        <v>0</v>
      </c>
      <c r="X48" s="39">
        <f>IF(ISERROR(LARGE($C48:$L48,X$5)),0,LARGE($C48:$L48,X$5))*X$4</f>
        <v>0</v>
      </c>
      <c r="Y48" s="39">
        <f>IF(ISERROR(LARGE($C48:$L48,Y$5)),0,LARGE($C48:$L48,Y$5))*Y$4</f>
        <v>0</v>
      </c>
      <c r="Z48" s="39">
        <f>IF(ISERROR(LARGE($C48:$L48,Z$5)),0,LARGE($C48:$L48,Z$5))*Z$4</f>
        <v>0</v>
      </c>
      <c r="AA48" s="39">
        <f>IF(ISERROR(LARGE($C48:$L48,AA$5)),0,LARGE($C48:$L48,AA$5))*AA$4</f>
        <v>0</v>
      </c>
      <c r="AB48" s="39">
        <f>IF(ISERROR(LARGE($C48:$L48,AB$5)),0,LARGE($C48:$L48,AB$5))*AB$4</f>
        <v>0</v>
      </c>
      <c r="AC48" s="40">
        <f>SUM(V48:AB48)</f>
        <v>0</v>
      </c>
      <c r="AD48" s="41">
        <f>RANK(AC48,AC$6:AC$53)</f>
        <v>37</v>
      </c>
    </row>
    <row r="49" spans="1:30" ht="12.75" customHeight="1">
      <c r="A49" s="19">
        <f t="shared" si="3"/>
        <v>44</v>
      </c>
      <c r="B49" s="20"/>
      <c r="C49" s="21">
        <f>IF(ISERROR(VLOOKUP($B49,'Vysledky (1)'!$B$5:$R$52,17,FALSE)),"",VLOOKUP($B49,'Vysledky (1)'!$B$5:$R$52,17,FALSE))</f>
      </c>
      <c r="D49" s="21">
        <f>IF(ISERROR(VLOOKUP($B49,'Vysledky (2)'!$B$5:$R$52,17,FALSE)),"",VLOOKUP($B49,'Vysledky (2)'!$B$5:$R$52,17,FALSE))</f>
      </c>
      <c r="E49" s="21">
        <f>IF(ISERROR(VLOOKUP($B49,'Vysledky (3)'!$B$5:$R$52,17,FALSE)),"",VLOOKUP($B49,'Vysledky (3)'!$B$5:$R$52,17,FALSE))</f>
      </c>
      <c r="F49" s="21">
        <f>IF(ISERROR(VLOOKUP($B49,'Vysledky (4)'!$B$5:$R$52,17,FALSE)),"",VLOOKUP($B49,'Vysledky (4)'!$B$5:$R$52,17,FALSE))</f>
      </c>
      <c r="G49" s="21">
        <f>IF(ISERROR(VLOOKUP($B49,'Vysledky (5)'!$B$5:$R$52,17,FALSE)),"",VLOOKUP($B49,'Vysledky (5)'!$B$5:$R$52,17,FALSE))</f>
      </c>
      <c r="H49" s="21">
        <f>IF(ISERROR(VLOOKUP($B49,'Vysledky (6)'!$B$5:$R$52,17,FALSE)),"",VLOOKUP($B49,'Vysledky (6)'!$B$5:$R$52,17,FALSE))</f>
      </c>
      <c r="I49" s="21">
        <f>IF(ISERROR(VLOOKUP($B49,'Vysledky (7)'!$B$5:$R$52,17,FALSE)),"",VLOOKUP($B49,'Vysledky (7)'!$B$5:$R$52,17,FALSE))</f>
      </c>
      <c r="J49" s="21">
        <f>IF(ISERROR(VLOOKUP($B49,'Vysledky (8)'!$B$5:$R$52,17,FALSE)),"",VLOOKUP($B49,'Vysledky (8)'!$B$5:$R$52,17,FALSE))</f>
      </c>
      <c r="K49" s="21">
        <f>IF(ISERROR(VLOOKUP($B49,'Vysledky (9)'!$B$5:$R$52,17,FALSE)),"",VLOOKUP($B49,'Vysledky (9)'!$B$5:$R$52,17,FALSE))</f>
      </c>
      <c r="L49" s="21">
        <f>IF(ISERROR(VLOOKUP($B49,'Vysledky (10)'!$B$5:$R$52,17,FALSE)),"",VLOOKUP($B49,'Vysledky (10)'!$B$5:$R$52,17,FALSE))</f>
      </c>
      <c r="M49" s="22">
        <f>U49</f>
        <v>0</v>
      </c>
      <c r="N49" s="2"/>
      <c r="O49">
        <f>SUM(C49:L49)</f>
        <v>0</v>
      </c>
      <c r="P49">
        <f>COUNT(C49:L49)</f>
        <v>0</v>
      </c>
      <c r="Q49" s="24">
        <f>IF($P49&gt;Q$3,MIN($C49:$L49),0)</f>
        <v>0</v>
      </c>
      <c r="R49" s="24">
        <f>IF($P49&gt;R$3,SMALL($C49:$L49,R$2),0)</f>
        <v>0</v>
      </c>
      <c r="S49" s="24">
        <f>IF($P49&gt;S$3,SMALL($C49:$L49,S$2),0)</f>
        <v>0</v>
      </c>
      <c r="T49" s="24">
        <f>IF($P49&gt;T$3,SMALL($C49:$L49,T$2),0)</f>
        <v>0</v>
      </c>
      <c r="U49">
        <f>O49-SUM(Q49:T49)</f>
        <v>0</v>
      </c>
      <c r="V49">
        <f>U49*V$4</f>
        <v>0</v>
      </c>
      <c r="W49" s="39">
        <f>IF(ISERROR(LARGE($C49:$L49,W$5)),0,LARGE($C49:$L49,W$5))*W$4</f>
        <v>0</v>
      </c>
      <c r="X49" s="39">
        <f>IF(ISERROR(LARGE($C49:$L49,X$5)),0,LARGE($C49:$L49,X$5))*X$4</f>
        <v>0</v>
      </c>
      <c r="Y49" s="39">
        <f>IF(ISERROR(LARGE($C49:$L49,Y$5)),0,LARGE($C49:$L49,Y$5))*Y$4</f>
        <v>0</v>
      </c>
      <c r="Z49" s="39">
        <f>IF(ISERROR(LARGE($C49:$L49,Z$5)),0,LARGE($C49:$L49,Z$5))*Z$4</f>
        <v>0</v>
      </c>
      <c r="AA49" s="39">
        <f>IF(ISERROR(LARGE($C49:$L49,AA$5)),0,LARGE($C49:$L49,AA$5))*AA$4</f>
        <v>0</v>
      </c>
      <c r="AB49" s="39">
        <f>IF(ISERROR(LARGE($C49:$L49,AB$5)),0,LARGE($C49:$L49,AB$5))*AB$4</f>
        <v>0</v>
      </c>
      <c r="AC49" s="40">
        <f>SUM(V49:AB49)</f>
        <v>0</v>
      </c>
      <c r="AD49" s="41">
        <f>RANK(AC49,AC$6:AC$53)</f>
        <v>37</v>
      </c>
    </row>
    <row r="50" spans="1:30" ht="12.75" customHeight="1">
      <c r="A50" s="19">
        <f t="shared" si="3"/>
        <v>45</v>
      </c>
      <c r="B50" s="20"/>
      <c r="C50" s="21">
        <f>IF(ISERROR(VLOOKUP($B50,'Vysledky (1)'!$B$5:$R$52,17,FALSE)),"",VLOOKUP($B50,'Vysledky (1)'!$B$5:$R$52,17,FALSE))</f>
      </c>
      <c r="D50" s="21">
        <f>IF(ISERROR(VLOOKUP($B50,'Vysledky (2)'!$B$5:$R$52,17,FALSE)),"",VLOOKUP($B50,'Vysledky (2)'!$B$5:$R$52,17,FALSE))</f>
      </c>
      <c r="E50" s="21">
        <f>IF(ISERROR(VLOOKUP($B50,'Vysledky (3)'!$B$5:$R$52,17,FALSE)),"",VLOOKUP($B50,'Vysledky (3)'!$B$5:$R$52,17,FALSE))</f>
      </c>
      <c r="F50" s="21">
        <f>IF(ISERROR(VLOOKUP($B50,'Vysledky (4)'!$B$5:$R$52,17,FALSE)),"",VLOOKUP($B50,'Vysledky (4)'!$B$5:$R$52,17,FALSE))</f>
      </c>
      <c r="G50" s="21">
        <f>IF(ISERROR(VLOOKUP($B50,'Vysledky (5)'!$B$5:$R$52,17,FALSE)),"",VLOOKUP($B50,'Vysledky (5)'!$B$5:$R$52,17,FALSE))</f>
      </c>
      <c r="H50" s="21">
        <f>IF(ISERROR(VLOOKUP($B50,'Vysledky (6)'!$B$5:$R$52,17,FALSE)),"",VLOOKUP($B50,'Vysledky (6)'!$B$5:$R$52,17,FALSE))</f>
      </c>
      <c r="I50" s="21">
        <f>IF(ISERROR(VLOOKUP($B50,'Vysledky (7)'!$B$5:$R$52,17,FALSE)),"",VLOOKUP($B50,'Vysledky (7)'!$B$5:$R$52,17,FALSE))</f>
      </c>
      <c r="J50" s="21">
        <f>IF(ISERROR(VLOOKUP($B50,'Vysledky (8)'!$B$5:$R$52,17,FALSE)),"",VLOOKUP($B50,'Vysledky (8)'!$B$5:$R$52,17,FALSE))</f>
      </c>
      <c r="K50" s="21">
        <f>IF(ISERROR(VLOOKUP($B50,'Vysledky (9)'!$B$5:$R$52,17,FALSE)),"",VLOOKUP($B50,'Vysledky (9)'!$B$5:$R$52,17,FALSE))</f>
      </c>
      <c r="L50" s="21">
        <f>IF(ISERROR(VLOOKUP($B50,'Vysledky (10)'!$B$5:$R$52,17,FALSE)),"",VLOOKUP($B50,'Vysledky (10)'!$B$5:$R$52,17,FALSE))</f>
      </c>
      <c r="M50" s="22">
        <f>U50</f>
        <v>0</v>
      </c>
      <c r="N50" s="23"/>
      <c r="O50">
        <f>SUM(C50:L50)</f>
        <v>0</v>
      </c>
      <c r="P50">
        <f>COUNT(C50:L50)</f>
        <v>0</v>
      </c>
      <c r="Q50" s="24">
        <f>IF($P50&gt;Q$3,MIN($C50:$L50),0)</f>
        <v>0</v>
      </c>
      <c r="R50" s="24">
        <f>IF($P50&gt;R$3,SMALL($C50:$L50,R$2),0)</f>
        <v>0</v>
      </c>
      <c r="S50" s="24">
        <f>IF($P50&gt;S$3,SMALL($C50:$L50,S$2),0)</f>
        <v>0</v>
      </c>
      <c r="T50" s="24">
        <f>IF($P50&gt;T$3,SMALL($C50:$L50,T$2),0)</f>
        <v>0</v>
      </c>
      <c r="U50">
        <f>O50-SUM(Q50:T50)</f>
        <v>0</v>
      </c>
      <c r="V50">
        <f>U50*V$4</f>
        <v>0</v>
      </c>
      <c r="W50" s="39">
        <f>IF(ISERROR(LARGE($C50:$L50,W$5)),0,LARGE($C50:$L50,W$5))*W$4</f>
        <v>0</v>
      </c>
      <c r="X50" s="39">
        <f>IF(ISERROR(LARGE($C50:$L50,X$5)),0,LARGE($C50:$L50,X$5))*X$4</f>
        <v>0</v>
      </c>
      <c r="Y50" s="39">
        <f>IF(ISERROR(LARGE($C50:$L50,Y$5)),0,LARGE($C50:$L50,Y$5))*Y$4</f>
        <v>0</v>
      </c>
      <c r="Z50" s="39">
        <f>IF(ISERROR(LARGE($C50:$L50,Z$5)),0,LARGE($C50:$L50,Z$5))*Z$4</f>
        <v>0</v>
      </c>
      <c r="AA50" s="39">
        <f>IF(ISERROR(LARGE($C50:$L50,AA$5)),0,LARGE($C50:$L50,AA$5))*AA$4</f>
        <v>0</v>
      </c>
      <c r="AB50" s="39">
        <f>IF(ISERROR(LARGE($C50:$L50,AB$5)),0,LARGE($C50:$L50,AB$5))*AB$4</f>
        <v>0</v>
      </c>
      <c r="AC50" s="40">
        <f>SUM(V50:AB50)</f>
        <v>0</v>
      </c>
      <c r="AD50" s="41">
        <f>RANK(AC50,AC$6:AC$53)</f>
        <v>37</v>
      </c>
    </row>
    <row r="51" spans="1:30" ht="12.75" customHeight="1">
      <c r="A51" s="19">
        <f t="shared" si="3"/>
        <v>46</v>
      </c>
      <c r="B51" s="25"/>
      <c r="C51" s="21">
        <f>IF(ISERROR(VLOOKUP($B51,'Vysledky (1)'!$B$5:$R$52,17,FALSE)),"",VLOOKUP($B51,'Vysledky (1)'!$B$5:$R$52,17,FALSE))</f>
      </c>
      <c r="D51" s="21">
        <f>IF(ISERROR(VLOOKUP($B51,'Vysledky (2)'!$B$5:$R$52,17,FALSE)),"",VLOOKUP($B51,'Vysledky (2)'!$B$5:$R$52,17,FALSE))</f>
      </c>
      <c r="E51" s="21">
        <f>IF(ISERROR(VLOOKUP($B51,'Vysledky (3)'!$B$5:$R$52,17,FALSE)),"",VLOOKUP($B51,'Vysledky (3)'!$B$5:$R$52,17,FALSE))</f>
      </c>
      <c r="F51" s="21">
        <f>IF(ISERROR(VLOOKUP($B51,'Vysledky (4)'!$B$5:$R$52,17,FALSE)),"",VLOOKUP($B51,'Vysledky (4)'!$B$5:$R$52,17,FALSE))</f>
      </c>
      <c r="G51" s="21">
        <f>IF(ISERROR(VLOOKUP($B51,'Vysledky (5)'!$B$5:$R$52,17,FALSE)),"",VLOOKUP($B51,'Vysledky (5)'!$B$5:$R$52,17,FALSE))</f>
      </c>
      <c r="H51" s="21">
        <f>IF(ISERROR(VLOOKUP($B51,'Vysledky (6)'!$B$5:$R$52,17,FALSE)),"",VLOOKUP($B51,'Vysledky (6)'!$B$5:$R$52,17,FALSE))</f>
      </c>
      <c r="I51" s="21">
        <f>IF(ISERROR(VLOOKUP($B51,'Vysledky (7)'!$B$5:$R$52,17,FALSE)),"",VLOOKUP($B51,'Vysledky (7)'!$B$5:$R$52,17,FALSE))</f>
      </c>
      <c r="J51" s="21">
        <f>IF(ISERROR(VLOOKUP($B51,'Vysledky (8)'!$B$5:$R$52,17,FALSE)),"",VLOOKUP($B51,'Vysledky (8)'!$B$5:$R$52,17,FALSE))</f>
      </c>
      <c r="K51" s="21">
        <f>IF(ISERROR(VLOOKUP($B51,'Vysledky (9)'!$B$5:$R$52,17,FALSE)),"",VLOOKUP($B51,'Vysledky (9)'!$B$5:$R$52,17,FALSE))</f>
      </c>
      <c r="L51" s="21">
        <f>IF(ISERROR(VLOOKUP($B51,'Vysledky (10)'!$B$5:$R$52,17,FALSE)),"",VLOOKUP($B51,'Vysledky (10)'!$B$5:$R$52,17,FALSE))</f>
      </c>
      <c r="M51" s="22">
        <f>U51</f>
        <v>0</v>
      </c>
      <c r="N51" s="23"/>
      <c r="O51">
        <f>SUM(C51:L51)</f>
        <v>0</v>
      </c>
      <c r="P51">
        <f>COUNT(C51:L51)</f>
        <v>0</v>
      </c>
      <c r="Q51" s="24">
        <f>IF($P51&gt;Q$3,MIN($C51:$L51),0)</f>
        <v>0</v>
      </c>
      <c r="R51" s="24">
        <f>IF($P51&gt;R$3,SMALL($C51:$L51,R$2),0)</f>
        <v>0</v>
      </c>
      <c r="S51" s="24">
        <f>IF($P51&gt;S$3,SMALL($C51:$L51,S$2),0)</f>
        <v>0</v>
      </c>
      <c r="T51" s="24">
        <f>IF($P51&gt;T$3,SMALL($C51:$L51,T$2),0)</f>
        <v>0</v>
      </c>
      <c r="U51">
        <f>O51-SUM(Q51:T51)</f>
        <v>0</v>
      </c>
      <c r="V51">
        <f>U51*V$4</f>
        <v>0</v>
      </c>
      <c r="W51" s="39">
        <f>IF(ISERROR(LARGE($C51:$L51,W$5)),0,LARGE($C51:$L51,W$5))*W$4</f>
        <v>0</v>
      </c>
      <c r="X51" s="39">
        <f>IF(ISERROR(LARGE($C51:$L51,X$5)),0,LARGE($C51:$L51,X$5))*X$4</f>
        <v>0</v>
      </c>
      <c r="Y51" s="39">
        <f>IF(ISERROR(LARGE($C51:$L51,Y$5)),0,LARGE($C51:$L51,Y$5))*Y$4</f>
        <v>0</v>
      </c>
      <c r="Z51" s="39">
        <f>IF(ISERROR(LARGE($C51:$L51,Z$5)),0,LARGE($C51:$L51,Z$5))*Z$4</f>
        <v>0</v>
      </c>
      <c r="AA51" s="39">
        <f>IF(ISERROR(LARGE($C51:$L51,AA$5)),0,LARGE($C51:$L51,AA$5))*AA$4</f>
        <v>0</v>
      </c>
      <c r="AB51" s="39">
        <f>IF(ISERROR(LARGE($C51:$L51,AB$5)),0,LARGE($C51:$L51,AB$5))*AB$4</f>
        <v>0</v>
      </c>
      <c r="AC51" s="40">
        <f>SUM(V51:AB51)</f>
        <v>0</v>
      </c>
      <c r="AD51" s="41">
        <f>RANK(AC51,AC$6:AC$53)</f>
        <v>37</v>
      </c>
    </row>
    <row r="52" spans="1:30" ht="12.75" customHeight="1">
      <c r="A52" s="19">
        <f t="shared" si="3"/>
        <v>47</v>
      </c>
      <c r="B52" s="20"/>
      <c r="C52" s="21">
        <f>IF(ISERROR(VLOOKUP($B52,'Vysledky (1)'!$B$5:$R$52,17,FALSE)),"",VLOOKUP($B52,'Vysledky (1)'!$B$5:$R$52,17,FALSE))</f>
      </c>
      <c r="D52" s="21">
        <f>IF(ISERROR(VLOOKUP($B52,'Vysledky (2)'!$B$5:$R$52,17,FALSE)),"",VLOOKUP($B52,'Vysledky (2)'!$B$5:$R$52,17,FALSE))</f>
      </c>
      <c r="E52" s="21">
        <f>IF(ISERROR(VLOOKUP($B52,'Vysledky (3)'!$B$5:$R$52,17,FALSE)),"",VLOOKUP($B52,'Vysledky (3)'!$B$5:$R$52,17,FALSE))</f>
      </c>
      <c r="F52" s="21">
        <f>IF(ISERROR(VLOOKUP($B52,'Vysledky (4)'!$B$5:$R$52,17,FALSE)),"",VLOOKUP($B52,'Vysledky (4)'!$B$5:$R$52,17,FALSE))</f>
      </c>
      <c r="G52" s="21">
        <f>IF(ISERROR(VLOOKUP($B52,'Vysledky (5)'!$B$5:$R$52,17,FALSE)),"",VLOOKUP($B52,'Vysledky (5)'!$B$5:$R$52,17,FALSE))</f>
      </c>
      <c r="H52" s="21">
        <f>IF(ISERROR(VLOOKUP($B52,'Vysledky (6)'!$B$5:$R$52,17,FALSE)),"",VLOOKUP($B52,'Vysledky (6)'!$B$5:$R$52,17,FALSE))</f>
      </c>
      <c r="I52" s="21">
        <f>IF(ISERROR(VLOOKUP($B52,'Vysledky (7)'!$B$5:$R$52,17,FALSE)),"",VLOOKUP($B52,'Vysledky (7)'!$B$5:$R$52,17,FALSE))</f>
      </c>
      <c r="J52" s="21">
        <f>IF(ISERROR(VLOOKUP($B52,'Vysledky (8)'!$B$5:$R$52,17,FALSE)),"",VLOOKUP($B52,'Vysledky (8)'!$B$5:$R$52,17,FALSE))</f>
      </c>
      <c r="K52" s="21">
        <f>IF(ISERROR(VLOOKUP($B52,'Vysledky (9)'!$B$5:$R$52,17,FALSE)),"",VLOOKUP($B52,'Vysledky (9)'!$B$5:$R$52,17,FALSE))</f>
      </c>
      <c r="L52" s="21">
        <f>IF(ISERROR(VLOOKUP($B52,'Vysledky (10)'!$B$5:$R$52,17,FALSE)),"",VLOOKUP($B52,'Vysledky (10)'!$B$5:$R$52,17,FALSE))</f>
      </c>
      <c r="M52" s="22">
        <f>U52</f>
        <v>0</v>
      </c>
      <c r="N52" s="2"/>
      <c r="O52">
        <f>SUM(C52:L52)</f>
        <v>0</v>
      </c>
      <c r="P52">
        <f>COUNT(C52:L52)</f>
        <v>0</v>
      </c>
      <c r="Q52" s="24">
        <f>IF($P52&gt;Q$3,MIN($C52:$L52),0)</f>
        <v>0</v>
      </c>
      <c r="R52" s="24">
        <f>IF($P52&gt;R$3,SMALL($C52:$L52,R$2),0)</f>
        <v>0</v>
      </c>
      <c r="S52" s="24">
        <f>IF($P52&gt;S$3,SMALL($C52:$L52,S$2),0)</f>
        <v>0</v>
      </c>
      <c r="T52" s="24">
        <f>IF($P52&gt;T$3,SMALL($C52:$L52,T$2),0)</f>
        <v>0</v>
      </c>
      <c r="U52">
        <f>O52-SUM(Q52:T52)</f>
        <v>0</v>
      </c>
      <c r="V52">
        <f>U52*V$4</f>
        <v>0</v>
      </c>
      <c r="W52" s="39">
        <f>IF(ISERROR(LARGE($C52:$L52,W$5)),0,LARGE($C52:$L52,W$5))*W$4</f>
        <v>0</v>
      </c>
      <c r="X52" s="39">
        <f>IF(ISERROR(LARGE($C52:$L52,X$5)),0,LARGE($C52:$L52,X$5))*X$4</f>
        <v>0</v>
      </c>
      <c r="Y52" s="39">
        <f>IF(ISERROR(LARGE($C52:$L52,Y$5)),0,LARGE($C52:$L52,Y$5))*Y$4</f>
        <v>0</v>
      </c>
      <c r="Z52" s="39">
        <f>IF(ISERROR(LARGE($C52:$L52,Z$5)),0,LARGE($C52:$L52,Z$5))*Z$4</f>
        <v>0</v>
      </c>
      <c r="AA52" s="39">
        <f>IF(ISERROR(LARGE($C52:$L52,AA$5)),0,LARGE($C52:$L52,AA$5))*AA$4</f>
        <v>0</v>
      </c>
      <c r="AB52" s="39">
        <f>IF(ISERROR(LARGE($C52:$L52,AB$5)),0,LARGE($C52:$L52,AB$5))*AB$4</f>
        <v>0</v>
      </c>
      <c r="AC52" s="40">
        <f>SUM(V52:AB52)</f>
        <v>0</v>
      </c>
      <c r="AD52" s="41">
        <f>RANK(AC52,AC$6:AC$53)</f>
        <v>37</v>
      </c>
    </row>
    <row r="53" spans="1:30" ht="12.75">
      <c r="A53" s="19">
        <f t="shared" si="3"/>
        <v>48</v>
      </c>
      <c r="B53" s="20"/>
      <c r="C53" s="21">
        <f>IF(ISERROR(VLOOKUP($B53,'Vysledky (1)'!$B$5:$R$52,17,FALSE)),"",VLOOKUP($B53,'Vysledky (1)'!$B$5:$R$52,17,FALSE))</f>
      </c>
      <c r="D53" s="21">
        <f>IF(ISERROR(VLOOKUP($B53,'Vysledky (2)'!$B$5:$R$52,17,FALSE)),"",VLOOKUP($B53,'Vysledky (2)'!$B$5:$R$52,17,FALSE))</f>
      </c>
      <c r="E53" s="21">
        <f>IF(ISERROR(VLOOKUP($B53,'Vysledky (3)'!$B$5:$R$52,17,FALSE)),"",VLOOKUP($B53,'Vysledky (3)'!$B$5:$R$52,17,FALSE))</f>
      </c>
      <c r="F53" s="21">
        <f>IF(ISERROR(VLOOKUP($B53,'Vysledky (4)'!$B$5:$R$52,17,FALSE)),"",VLOOKUP($B53,'Vysledky (4)'!$B$5:$R$52,17,FALSE))</f>
      </c>
      <c r="G53" s="21">
        <f>IF(ISERROR(VLOOKUP($B53,'Vysledky (5)'!$B$5:$R$52,17,FALSE)),"",VLOOKUP($B53,'Vysledky (5)'!$B$5:$R$52,17,FALSE))</f>
      </c>
      <c r="H53" s="21">
        <f>IF(ISERROR(VLOOKUP($B53,'Vysledky (6)'!$B$5:$R$52,17,FALSE)),"",VLOOKUP($B53,'Vysledky (6)'!$B$5:$R$52,17,FALSE))</f>
      </c>
      <c r="I53" s="21">
        <f>IF(ISERROR(VLOOKUP($B53,'Vysledky (7)'!$B$5:$R$52,17,FALSE)),"",VLOOKUP($B53,'Vysledky (7)'!$B$5:$R$52,17,FALSE))</f>
      </c>
      <c r="J53" s="21">
        <f>IF(ISERROR(VLOOKUP($B53,'Vysledky (8)'!$B$5:$R$52,17,FALSE)),"",VLOOKUP($B53,'Vysledky (8)'!$B$5:$R$52,17,FALSE))</f>
      </c>
      <c r="K53" s="21">
        <f>IF(ISERROR(VLOOKUP($B53,'Vysledky (9)'!$B$5:$R$52,17,FALSE)),"",VLOOKUP($B53,'Vysledky (9)'!$B$5:$R$52,17,FALSE))</f>
      </c>
      <c r="L53" s="21">
        <f>IF(ISERROR(VLOOKUP($B53,'Vysledky (10)'!$B$5:$R$52,17,FALSE)),"",VLOOKUP($B53,'Vysledky (10)'!$B$5:$R$52,17,FALSE))</f>
      </c>
      <c r="M53" s="22">
        <f>U53</f>
        <v>0</v>
      </c>
      <c r="N53" s="2"/>
      <c r="O53">
        <f>SUM(C53:L53)</f>
        <v>0</v>
      </c>
      <c r="P53">
        <f>COUNT(C53:L53)</f>
        <v>0</v>
      </c>
      <c r="Q53" s="24">
        <f>IF($P53&gt;Q$3,MIN($C53:$L53),0)</f>
        <v>0</v>
      </c>
      <c r="R53" s="24">
        <f>IF($P53&gt;R$3,SMALL($C53:$L53,R$2),0)</f>
        <v>0</v>
      </c>
      <c r="S53" s="24">
        <f>IF($P53&gt;S$3,SMALL($C53:$L53,S$2),0)</f>
        <v>0</v>
      </c>
      <c r="T53" s="24">
        <f>IF($P53&gt;T$3,SMALL($C53:$L53,T$2),0)</f>
        <v>0</v>
      </c>
      <c r="U53">
        <f>O53-SUM(Q53:T53)</f>
        <v>0</v>
      </c>
      <c r="V53">
        <f>U53*V$4</f>
        <v>0</v>
      </c>
      <c r="W53" s="39">
        <f>IF(ISERROR(LARGE($C53:$L53,W$5)),0,LARGE($C53:$L53,W$5))*W$4</f>
        <v>0</v>
      </c>
      <c r="X53" s="39">
        <f>IF(ISERROR(LARGE($C53:$L53,X$5)),0,LARGE($C53:$L53,X$5))*X$4</f>
        <v>0</v>
      </c>
      <c r="Y53" s="39">
        <f>IF(ISERROR(LARGE($C53:$L53,Y$5)),0,LARGE($C53:$L53,Y$5))*Y$4</f>
        <v>0</v>
      </c>
      <c r="Z53" s="39">
        <f>IF(ISERROR(LARGE($C53:$L53,Z$5)),0,LARGE($C53:$L53,Z$5))*Z$4</f>
        <v>0</v>
      </c>
      <c r="AA53" s="39">
        <f>IF(ISERROR(LARGE($C53:$L53,AA$5)),0,LARGE($C53:$L53,AA$5))*AA$4</f>
        <v>0</v>
      </c>
      <c r="AB53" s="39">
        <f>IF(ISERROR(LARGE($C53:$L53,AB$5)),0,LARGE($C53:$L53,AB$5))*AB$4</f>
        <v>0</v>
      </c>
      <c r="AC53" s="40">
        <f>SUM(V53:AB53)</f>
        <v>0</v>
      </c>
      <c r="AD53" s="41">
        <f>RANK(AC53,AC$6:AC$53)</f>
        <v>37</v>
      </c>
    </row>
    <row r="54" spans="1:30" ht="12.75">
      <c r="A54" s="19">
        <f t="shared" si="3"/>
        <v>49</v>
      </c>
      <c r="B54" s="20"/>
      <c r="C54" s="21">
        <f>IF(ISERROR(VLOOKUP($B54,'Vysledky (1)'!$B$5:$R$52,17,FALSE)),"",VLOOKUP($B54,'Vysledky (1)'!$B$5:$R$52,17,FALSE))</f>
      </c>
      <c r="D54" s="21">
        <f>IF(ISERROR(VLOOKUP($B54,'Vysledky (2)'!$B$5:$R$52,17,FALSE)),"",VLOOKUP($B54,'Vysledky (2)'!$B$5:$R$52,17,FALSE))</f>
      </c>
      <c r="E54" s="21">
        <f>IF(ISERROR(VLOOKUP($B54,'Vysledky (3)'!$B$5:$R$52,17,FALSE)),"",VLOOKUP($B54,'Vysledky (3)'!$B$5:$R$52,17,FALSE))</f>
      </c>
      <c r="F54" s="21">
        <f>IF(ISERROR(VLOOKUP($B54,'Vysledky (4)'!$B$5:$R$52,17,FALSE)),"",VLOOKUP($B54,'Vysledky (4)'!$B$5:$R$52,17,FALSE))</f>
      </c>
      <c r="G54" s="21">
        <f>IF(ISERROR(VLOOKUP($B54,'Vysledky (5)'!$B$5:$R$52,17,FALSE)),"",VLOOKUP($B54,'Vysledky (5)'!$B$5:$R$52,17,FALSE))</f>
      </c>
      <c r="H54" s="21">
        <f>IF(ISERROR(VLOOKUP($B54,'Vysledky (6)'!$B$5:$R$52,17,FALSE)),"",VLOOKUP($B54,'Vysledky (6)'!$B$5:$R$52,17,FALSE))</f>
      </c>
      <c r="I54" s="21">
        <f>IF(ISERROR(VLOOKUP($B54,'Vysledky (7)'!$B$5:$R$52,17,FALSE)),"",VLOOKUP($B54,'Vysledky (7)'!$B$5:$R$52,17,FALSE))</f>
      </c>
      <c r="J54" s="21">
        <f>IF(ISERROR(VLOOKUP($B54,'Vysledky (8)'!$B$5:$R$52,17,FALSE)),"",VLOOKUP($B54,'Vysledky (8)'!$B$5:$R$52,17,FALSE))</f>
      </c>
      <c r="K54" s="21">
        <f>IF(ISERROR(VLOOKUP($B54,'Vysledky (9)'!$B$5:$R$52,17,FALSE)),"",VLOOKUP($B54,'Vysledky (9)'!$B$5:$R$52,17,FALSE))</f>
      </c>
      <c r="L54" s="21">
        <f>IF(ISERROR(VLOOKUP($B54,'Vysledky (10)'!$B$5:$R$52,17,FALSE)),"",VLOOKUP($B54,'Vysledky (10)'!$B$5:$R$52,17,FALSE))</f>
      </c>
      <c r="M54" s="22">
        <f>U54</f>
        <v>0</v>
      </c>
      <c r="N54" s="2"/>
      <c r="O54">
        <f>SUM(C54:L54)</f>
        <v>0</v>
      </c>
      <c r="P54">
        <f>COUNT(C54:L54)</f>
        <v>0</v>
      </c>
      <c r="Q54" s="24">
        <f>IF($P54&gt;Q$3,MIN($C54:$L54),0)</f>
        <v>0</v>
      </c>
      <c r="R54" s="24">
        <f>IF($P54&gt;R$3,SMALL($C54:$L54,R$2),0)</f>
        <v>0</v>
      </c>
      <c r="S54" s="24">
        <f>IF($P54&gt;S$3,SMALL($C54:$L54,S$2),0)</f>
        <v>0</v>
      </c>
      <c r="T54" s="24">
        <f>IF($P54&gt;T$3,SMALL($C54:$L54,T$2),0)</f>
        <v>0</v>
      </c>
      <c r="U54">
        <f>O54-SUM(Q54:T54)</f>
        <v>0</v>
      </c>
      <c r="V54">
        <f>U54*V$4</f>
        <v>0</v>
      </c>
      <c r="W54" s="39">
        <f>IF(ISERROR(LARGE($C54:$L54,W$5)),0,LARGE($C54:$L54,W$5))*W$4</f>
        <v>0</v>
      </c>
      <c r="X54" s="39">
        <f>IF(ISERROR(LARGE($C54:$L54,X$5)),0,LARGE($C54:$L54,X$5))*X$4</f>
        <v>0</v>
      </c>
      <c r="Y54" s="39">
        <f>IF(ISERROR(LARGE($C54:$L54,Y$5)),0,LARGE($C54:$L54,Y$5))*Y$4</f>
        <v>0</v>
      </c>
      <c r="Z54" s="39">
        <f>IF(ISERROR(LARGE($C54:$L54,Z$5)),0,LARGE($C54:$L54,Z$5))*Z$4</f>
        <v>0</v>
      </c>
      <c r="AA54" s="39">
        <f>IF(ISERROR(LARGE($C54:$L54,AA$5)),0,LARGE($C54:$L54,AA$5))*AA$4</f>
        <v>0</v>
      </c>
      <c r="AB54" s="39">
        <f>IF(ISERROR(LARGE($C54:$L54,AB$5)),0,LARGE($C54:$L54,AB$5))*AB$4</f>
        <v>0</v>
      </c>
      <c r="AC54" s="40">
        <f>SUM(V54:AB54)</f>
        <v>0</v>
      </c>
      <c r="AD54" s="41">
        <f>RANK(AC54,AC$6:AC$53)</f>
        <v>37</v>
      </c>
    </row>
    <row r="55" spans="1:30" ht="12.75">
      <c r="A55" s="19">
        <f t="shared" si="3"/>
        <v>50</v>
      </c>
      <c r="B55" s="20"/>
      <c r="C55" s="21">
        <f>IF(ISERROR(VLOOKUP($B55,'Vysledky (1)'!$B$5:$R$52,17,FALSE)),"",VLOOKUP($B55,'Vysledky (1)'!$B$5:$R$52,17,FALSE))</f>
      </c>
      <c r="D55" s="21">
        <f>IF(ISERROR(VLOOKUP($B55,'Vysledky (2)'!$B$5:$R$52,17,FALSE)),"",VLOOKUP($B55,'Vysledky (2)'!$B$5:$R$52,17,FALSE))</f>
      </c>
      <c r="E55" s="21">
        <f>IF(ISERROR(VLOOKUP($B55,'Vysledky (3)'!$B$5:$R$52,17,FALSE)),"",VLOOKUP($B55,'Vysledky (3)'!$B$5:$R$52,17,FALSE))</f>
      </c>
      <c r="F55" s="21">
        <f>IF(ISERROR(VLOOKUP($B55,'Vysledky (4)'!$B$5:$R$52,17,FALSE)),"",VLOOKUP($B55,'Vysledky (4)'!$B$5:$R$52,17,FALSE))</f>
      </c>
      <c r="G55" s="21">
        <f>IF(ISERROR(VLOOKUP($B55,'Vysledky (5)'!$B$5:$R$52,17,FALSE)),"",VLOOKUP($B55,'Vysledky (5)'!$B$5:$R$52,17,FALSE))</f>
      </c>
      <c r="H55" s="21">
        <f>IF(ISERROR(VLOOKUP($B55,'Vysledky (6)'!$B$5:$R$52,17,FALSE)),"",VLOOKUP($B55,'Vysledky (6)'!$B$5:$R$52,17,FALSE))</f>
      </c>
      <c r="I55" s="21">
        <f>IF(ISERROR(VLOOKUP($B55,'Vysledky (7)'!$B$5:$R$52,17,FALSE)),"",VLOOKUP($B55,'Vysledky (7)'!$B$5:$R$52,17,FALSE))</f>
      </c>
      <c r="J55" s="21">
        <f>IF(ISERROR(VLOOKUP($B55,'Vysledky (8)'!$B$5:$R$52,17,FALSE)),"",VLOOKUP($B55,'Vysledky (8)'!$B$5:$R$52,17,FALSE))</f>
      </c>
      <c r="K55" s="21">
        <f>IF(ISERROR(VLOOKUP($B55,'Vysledky (9)'!$B$5:$R$52,17,FALSE)),"",VLOOKUP($B55,'Vysledky (9)'!$B$5:$R$52,17,FALSE))</f>
      </c>
      <c r="L55" s="21">
        <f>IF(ISERROR(VLOOKUP($B55,'Vysledky (10)'!$B$5:$R$52,17,FALSE)),"",VLOOKUP($B55,'Vysledky (10)'!$B$5:$R$52,17,FALSE))</f>
      </c>
      <c r="M55" s="22">
        <f>U55</f>
        <v>0</v>
      </c>
      <c r="N55" s="2"/>
      <c r="O55">
        <f>SUM(C55:L55)</f>
        <v>0</v>
      </c>
      <c r="P55">
        <f>COUNT(C55:L55)</f>
        <v>0</v>
      </c>
      <c r="Q55" s="24">
        <f>IF($P55&gt;Q$3,MIN($C55:$L55),0)</f>
        <v>0</v>
      </c>
      <c r="R55" s="24">
        <f>IF($P55&gt;R$3,SMALL($C55:$L55,R$2),0)</f>
        <v>0</v>
      </c>
      <c r="S55" s="24">
        <f>IF($P55&gt;S$3,SMALL($C55:$L55,S$2),0)</f>
        <v>0</v>
      </c>
      <c r="T55" s="24">
        <f>IF($P55&gt;T$3,SMALL($C55:$L55,T$2),0)</f>
        <v>0</v>
      </c>
      <c r="U55">
        <f>O55-SUM(Q55:T55)</f>
        <v>0</v>
      </c>
      <c r="V55">
        <f>U55*V$4</f>
        <v>0</v>
      </c>
      <c r="W55" s="39">
        <f>IF(ISERROR(LARGE($C55:$L55,W$5)),0,LARGE($C55:$L55,W$5))*W$4</f>
        <v>0</v>
      </c>
      <c r="X55" s="39">
        <f>IF(ISERROR(LARGE($C55:$L55,X$5)),0,LARGE($C55:$L55,X$5))*X$4</f>
        <v>0</v>
      </c>
      <c r="Y55" s="39">
        <f>IF(ISERROR(LARGE($C55:$L55,Y$5)),0,LARGE($C55:$L55,Y$5))*Y$4</f>
        <v>0</v>
      </c>
      <c r="Z55" s="39">
        <f>IF(ISERROR(LARGE($C55:$L55,Z$5)),0,LARGE($C55:$L55,Z$5))*Z$4</f>
        <v>0</v>
      </c>
      <c r="AA55" s="39">
        <f>IF(ISERROR(LARGE($C55:$L55,AA$5)),0,LARGE($C55:$L55,AA$5))*AA$4</f>
        <v>0</v>
      </c>
      <c r="AB55" s="39">
        <f>IF(ISERROR(LARGE($C55:$L55,AB$5)),0,LARGE($C55:$L55,AB$5))*AB$4</f>
        <v>0</v>
      </c>
      <c r="AC55" s="40">
        <f>SUM(V55:AB55)</f>
        <v>0</v>
      </c>
      <c r="AD55" s="41">
        <f>RANK(AC55,AC$6:AC$53)</f>
        <v>37</v>
      </c>
    </row>
    <row r="56" spans="1:30" ht="12.75">
      <c r="A56" s="19">
        <f t="shared" si="3"/>
        <v>51</v>
      </c>
      <c r="B56" s="20"/>
      <c r="C56" s="21">
        <f>IF(ISERROR(VLOOKUP($B56,'Vysledky (1)'!$B$5:$R$52,17,FALSE)),"",VLOOKUP($B56,'Vysledky (1)'!$B$5:$R$52,17,FALSE))</f>
      </c>
      <c r="D56" s="21">
        <f>IF(ISERROR(VLOOKUP($B56,'Vysledky (2)'!$B$5:$R$52,17,FALSE)),"",VLOOKUP($B56,'Vysledky (2)'!$B$5:$R$52,17,FALSE))</f>
      </c>
      <c r="E56" s="21">
        <f>IF(ISERROR(VLOOKUP($B56,'Vysledky (3)'!$B$5:$R$52,17,FALSE)),"",VLOOKUP($B56,'Vysledky (3)'!$B$5:$R$52,17,FALSE))</f>
      </c>
      <c r="F56" s="21">
        <f>IF(ISERROR(VLOOKUP($B56,'Vysledky (4)'!$B$5:$R$52,17,FALSE)),"",VLOOKUP($B56,'Vysledky (4)'!$B$5:$R$52,17,FALSE))</f>
      </c>
      <c r="G56" s="21">
        <f>IF(ISERROR(VLOOKUP($B56,'Vysledky (5)'!$B$5:$R$52,17,FALSE)),"",VLOOKUP($B56,'Vysledky (5)'!$B$5:$R$52,17,FALSE))</f>
      </c>
      <c r="H56" s="21">
        <f>IF(ISERROR(VLOOKUP($B56,'Vysledky (6)'!$B$5:$R$52,17,FALSE)),"",VLOOKUP($B56,'Vysledky (6)'!$B$5:$R$52,17,FALSE))</f>
      </c>
      <c r="I56" s="21">
        <f>IF(ISERROR(VLOOKUP($B56,'Vysledky (7)'!$B$5:$R$52,17,FALSE)),"",VLOOKUP($B56,'Vysledky (7)'!$B$5:$R$52,17,FALSE))</f>
      </c>
      <c r="J56" s="21">
        <f>IF(ISERROR(VLOOKUP($B56,'Vysledky (8)'!$B$5:$R$52,17,FALSE)),"",VLOOKUP($B56,'Vysledky (8)'!$B$5:$R$52,17,FALSE))</f>
      </c>
      <c r="K56" s="21">
        <f>IF(ISERROR(VLOOKUP($B56,'Vysledky (9)'!$B$5:$R$52,17,FALSE)),"",VLOOKUP($B56,'Vysledky (9)'!$B$5:$R$52,17,FALSE))</f>
      </c>
      <c r="L56" s="21">
        <f>IF(ISERROR(VLOOKUP($B56,'Vysledky (10)'!$B$5:$R$52,17,FALSE)),"",VLOOKUP($B56,'Vysledky (10)'!$B$5:$R$52,17,FALSE))</f>
      </c>
      <c r="M56" s="22">
        <f>U56</f>
        <v>0</v>
      </c>
      <c r="N56" s="2"/>
      <c r="O56">
        <f>SUM(C56:L56)</f>
        <v>0</v>
      </c>
      <c r="P56">
        <f>COUNT(C56:L56)</f>
        <v>0</v>
      </c>
      <c r="Q56" s="24">
        <f>IF($P56&gt;Q$3,MIN($C56:$L56),0)</f>
        <v>0</v>
      </c>
      <c r="R56" s="24">
        <f>IF($P56&gt;R$3,SMALL($C56:$L56,R$2),0)</f>
        <v>0</v>
      </c>
      <c r="S56" s="24">
        <f>IF($P56&gt;S$3,SMALL($C56:$L56,S$2),0)</f>
        <v>0</v>
      </c>
      <c r="T56" s="24">
        <f>IF($P56&gt;T$3,SMALL($C56:$L56,T$2),0)</f>
        <v>0</v>
      </c>
      <c r="U56">
        <f>O56-SUM(Q56:T56)</f>
        <v>0</v>
      </c>
      <c r="V56">
        <f>U56*V$4</f>
        <v>0</v>
      </c>
      <c r="W56" s="39">
        <f>IF(ISERROR(LARGE($C56:$L56,W$5)),0,LARGE($C56:$L56,W$5))*W$4</f>
        <v>0</v>
      </c>
      <c r="X56" s="39">
        <f>IF(ISERROR(LARGE($C56:$L56,X$5)),0,LARGE($C56:$L56,X$5))*X$4</f>
        <v>0</v>
      </c>
      <c r="Y56" s="39">
        <f>IF(ISERROR(LARGE($C56:$L56,Y$5)),0,LARGE($C56:$L56,Y$5))*Y$4</f>
        <v>0</v>
      </c>
      <c r="Z56" s="39">
        <f>IF(ISERROR(LARGE($C56:$L56,Z$5)),0,LARGE($C56:$L56,Z$5))*Z$4</f>
        <v>0</v>
      </c>
      <c r="AA56" s="39">
        <f>IF(ISERROR(LARGE($C56:$L56,AA$5)),0,LARGE($C56:$L56,AA$5))*AA$4</f>
        <v>0</v>
      </c>
      <c r="AB56" s="39">
        <f>IF(ISERROR(LARGE($C56:$L56,AB$5)),0,LARGE($C56:$L56,AB$5))*AB$4</f>
        <v>0</v>
      </c>
      <c r="AC56" s="40">
        <f>SUM(V56:AB56)</f>
        <v>0</v>
      </c>
      <c r="AD56" s="41">
        <f>RANK(AC56,AC$6:AC$53)</f>
        <v>37</v>
      </c>
    </row>
    <row r="57" spans="1:30" ht="12.75">
      <c r="A57" s="19">
        <f t="shared" si="3"/>
        <v>52</v>
      </c>
      <c r="B57" s="20"/>
      <c r="C57" s="21">
        <f>IF(ISERROR(VLOOKUP($B57,'Vysledky (1)'!$B$5:$R$52,17,FALSE)),"",VLOOKUP($B57,'Vysledky (1)'!$B$5:$R$52,17,FALSE))</f>
      </c>
      <c r="D57" s="21">
        <f>IF(ISERROR(VLOOKUP($B57,'Vysledky (2)'!$B$5:$R$52,17,FALSE)),"",VLOOKUP($B57,'Vysledky (2)'!$B$5:$R$52,17,FALSE))</f>
      </c>
      <c r="E57" s="21">
        <f>IF(ISERROR(VLOOKUP($B57,'Vysledky (3)'!$B$5:$R$52,17,FALSE)),"",VLOOKUP($B57,'Vysledky (3)'!$B$5:$R$52,17,FALSE))</f>
      </c>
      <c r="F57" s="21">
        <f>IF(ISERROR(VLOOKUP($B57,'Vysledky (4)'!$B$5:$R$52,17,FALSE)),"",VLOOKUP($B57,'Vysledky (4)'!$B$5:$R$52,17,FALSE))</f>
      </c>
      <c r="G57" s="21">
        <f>IF(ISERROR(VLOOKUP($B57,'Vysledky (5)'!$B$5:$R$52,17,FALSE)),"",VLOOKUP($B57,'Vysledky (5)'!$B$5:$R$52,17,FALSE))</f>
      </c>
      <c r="H57" s="21">
        <f>IF(ISERROR(VLOOKUP($B57,'Vysledky (6)'!$B$5:$R$52,17,FALSE)),"",VLOOKUP($B57,'Vysledky (6)'!$B$5:$R$52,17,FALSE))</f>
      </c>
      <c r="I57" s="21">
        <f>IF(ISERROR(VLOOKUP($B57,'Vysledky (7)'!$B$5:$R$52,17,FALSE)),"",VLOOKUP($B57,'Vysledky (7)'!$B$5:$R$52,17,FALSE))</f>
      </c>
      <c r="J57" s="21">
        <f>IF(ISERROR(VLOOKUP($B57,'Vysledky (8)'!$B$5:$R$52,17,FALSE)),"",VLOOKUP($B57,'Vysledky (8)'!$B$5:$R$52,17,FALSE))</f>
      </c>
      <c r="K57" s="21">
        <f>IF(ISERROR(VLOOKUP($B57,'Vysledky (9)'!$B$5:$R$52,17,FALSE)),"",VLOOKUP($B57,'Vysledky (9)'!$B$5:$R$52,17,FALSE))</f>
      </c>
      <c r="L57" s="21">
        <f>IF(ISERROR(VLOOKUP($B57,'Vysledky (10)'!$B$5:$R$52,17,FALSE)),"",VLOOKUP($B57,'Vysledky (10)'!$B$5:$R$52,17,FALSE))</f>
      </c>
      <c r="M57" s="22">
        <f>U57</f>
        <v>0</v>
      </c>
      <c r="N57" s="2"/>
      <c r="O57">
        <f>SUM(C57:L57)</f>
        <v>0</v>
      </c>
      <c r="P57">
        <f>COUNT(C57:L57)</f>
        <v>0</v>
      </c>
      <c r="Q57" s="24">
        <f>IF($P57&gt;Q$3,MIN($C57:$L57),0)</f>
        <v>0</v>
      </c>
      <c r="R57" s="24">
        <f>IF($P57&gt;R$3,SMALL($C57:$L57,R$2),0)</f>
        <v>0</v>
      </c>
      <c r="S57" s="24">
        <f>IF($P57&gt;S$3,SMALL($C57:$L57,S$2),0)</f>
        <v>0</v>
      </c>
      <c r="T57" s="24">
        <f>IF($P57&gt;T$3,SMALL($C57:$L57,T$2),0)</f>
        <v>0</v>
      </c>
      <c r="U57">
        <f>O57-SUM(Q57:T57)</f>
        <v>0</v>
      </c>
      <c r="V57">
        <f>U57*V$4</f>
        <v>0</v>
      </c>
      <c r="W57" s="39">
        <f>IF(ISERROR(LARGE($C57:$L57,W$5)),0,LARGE($C57:$L57,W$5))*W$4</f>
        <v>0</v>
      </c>
      <c r="X57" s="39">
        <f>IF(ISERROR(LARGE($C57:$L57,X$5)),0,LARGE($C57:$L57,X$5))*X$4</f>
        <v>0</v>
      </c>
      <c r="Y57" s="39">
        <f>IF(ISERROR(LARGE($C57:$L57,Y$5)),0,LARGE($C57:$L57,Y$5))*Y$4</f>
        <v>0</v>
      </c>
      <c r="Z57" s="39">
        <f>IF(ISERROR(LARGE($C57:$L57,Z$5)),0,LARGE($C57:$L57,Z$5))*Z$4</f>
        <v>0</v>
      </c>
      <c r="AA57" s="39">
        <f>IF(ISERROR(LARGE($C57:$L57,AA$5)),0,LARGE($C57:$L57,AA$5))*AA$4</f>
        <v>0</v>
      </c>
      <c r="AB57" s="39">
        <f>IF(ISERROR(LARGE($C57:$L57,AB$5)),0,LARGE($C57:$L57,AB$5))*AB$4</f>
        <v>0</v>
      </c>
      <c r="AC57" s="40">
        <f>SUM(V57:AB57)</f>
        <v>0</v>
      </c>
      <c r="AD57" s="41">
        <f>RANK(AC57,AC$6:AC$53)</f>
        <v>37</v>
      </c>
    </row>
    <row r="58" spans="1:30" ht="12.75">
      <c r="A58" s="19">
        <f t="shared" si="3"/>
        <v>53</v>
      </c>
      <c r="B58" s="20"/>
      <c r="C58" s="21">
        <f>IF(ISERROR(VLOOKUP($B58,'Vysledky (1)'!$B$5:$R$52,17,FALSE)),"",VLOOKUP($B58,'Vysledky (1)'!$B$5:$R$52,17,FALSE))</f>
      </c>
      <c r="D58" s="21">
        <f>IF(ISERROR(VLOOKUP($B58,'Vysledky (2)'!$B$5:$R$52,17,FALSE)),"",VLOOKUP($B58,'Vysledky (2)'!$B$5:$R$52,17,FALSE))</f>
      </c>
      <c r="E58" s="21">
        <f>IF(ISERROR(VLOOKUP($B58,'Vysledky (3)'!$B$5:$R$52,17,FALSE)),"",VLOOKUP($B58,'Vysledky (3)'!$B$5:$R$52,17,FALSE))</f>
      </c>
      <c r="F58" s="21">
        <f>IF(ISERROR(VLOOKUP($B58,'Vysledky (4)'!$B$5:$R$52,17,FALSE)),"",VLOOKUP($B58,'Vysledky (4)'!$B$5:$R$52,17,FALSE))</f>
      </c>
      <c r="G58" s="21">
        <f>IF(ISERROR(VLOOKUP($B58,'Vysledky (5)'!$B$5:$R$52,17,FALSE)),"",VLOOKUP($B58,'Vysledky (5)'!$B$5:$R$52,17,FALSE))</f>
      </c>
      <c r="H58" s="21">
        <f>IF(ISERROR(VLOOKUP($B58,'Vysledky (6)'!$B$5:$R$52,17,FALSE)),"",VLOOKUP($B58,'Vysledky (6)'!$B$5:$R$52,17,FALSE))</f>
      </c>
      <c r="I58" s="21">
        <f>IF(ISERROR(VLOOKUP($B58,'Vysledky (7)'!$B$5:$R$52,17,FALSE)),"",VLOOKUP($B58,'Vysledky (7)'!$B$5:$R$52,17,FALSE))</f>
      </c>
      <c r="J58" s="21">
        <f>IF(ISERROR(VLOOKUP($B58,'Vysledky (8)'!$B$5:$R$52,17,FALSE)),"",VLOOKUP($B58,'Vysledky (8)'!$B$5:$R$52,17,FALSE))</f>
      </c>
      <c r="K58" s="21">
        <f>IF(ISERROR(VLOOKUP($B58,'Vysledky (9)'!$B$5:$R$52,17,FALSE)),"",VLOOKUP($B58,'Vysledky (9)'!$B$5:$R$52,17,FALSE))</f>
      </c>
      <c r="L58" s="21">
        <f>IF(ISERROR(VLOOKUP($B58,'Vysledky (10)'!$B$5:$R$52,17,FALSE)),"",VLOOKUP($B58,'Vysledky (10)'!$B$5:$R$52,17,FALSE))</f>
      </c>
      <c r="M58" s="22">
        <f>U58</f>
        <v>0</v>
      </c>
      <c r="N58" s="2"/>
      <c r="O58">
        <f>SUM(C58:L58)</f>
        <v>0</v>
      </c>
      <c r="P58">
        <f>COUNT(C58:L58)</f>
        <v>0</v>
      </c>
      <c r="Q58" s="24">
        <f>IF($P58&gt;Q$3,MIN($C58:$L58),0)</f>
        <v>0</v>
      </c>
      <c r="R58" s="24">
        <f>IF($P58&gt;R$3,SMALL($C58:$L58,R$2),0)</f>
        <v>0</v>
      </c>
      <c r="S58" s="24">
        <f>IF($P58&gt;S$3,SMALL($C58:$L58,S$2),0)</f>
        <v>0</v>
      </c>
      <c r="T58" s="24">
        <f>IF($P58&gt;T$3,SMALL($C58:$L58,T$2),0)</f>
        <v>0</v>
      </c>
      <c r="U58">
        <f>O58-SUM(Q58:T58)</f>
        <v>0</v>
      </c>
      <c r="V58">
        <f>U58*V$4</f>
        <v>0</v>
      </c>
      <c r="W58" s="39">
        <f>IF(ISERROR(LARGE($C58:$L58,W$5)),0,LARGE($C58:$L58,W$5))*W$4</f>
        <v>0</v>
      </c>
      <c r="X58" s="39">
        <f>IF(ISERROR(LARGE($C58:$L58,X$5)),0,LARGE($C58:$L58,X$5))*X$4</f>
        <v>0</v>
      </c>
      <c r="Y58" s="39">
        <f>IF(ISERROR(LARGE($C58:$L58,Y$5)),0,LARGE($C58:$L58,Y$5))*Y$4</f>
        <v>0</v>
      </c>
      <c r="Z58" s="39">
        <f>IF(ISERROR(LARGE($C58:$L58,Z$5)),0,LARGE($C58:$L58,Z$5))*Z$4</f>
        <v>0</v>
      </c>
      <c r="AA58" s="39">
        <f>IF(ISERROR(LARGE($C58:$L58,AA$5)),0,LARGE($C58:$L58,AA$5))*AA$4</f>
        <v>0</v>
      </c>
      <c r="AB58" s="39">
        <f>IF(ISERROR(LARGE($C58:$L58,AB$5)),0,LARGE($C58:$L58,AB$5))*AB$4</f>
        <v>0</v>
      </c>
      <c r="AC58" s="40">
        <f>SUM(V58:AB58)</f>
        <v>0</v>
      </c>
      <c r="AD58" s="41">
        <f>RANK(AC58,AC$6:AC$53)</f>
        <v>37</v>
      </c>
    </row>
    <row r="59" spans="1:30" ht="12.75">
      <c r="A59" s="19">
        <f t="shared" si="3"/>
        <v>54</v>
      </c>
      <c r="B59" s="20"/>
      <c r="C59" s="21">
        <f>IF(ISERROR(VLOOKUP($B59,'Vysledky (1)'!$B$5:$R$52,17,FALSE)),"",VLOOKUP($B59,'Vysledky (1)'!$B$5:$R$52,17,FALSE))</f>
      </c>
      <c r="D59" s="21">
        <f>IF(ISERROR(VLOOKUP($B59,'Vysledky (2)'!$B$5:$R$52,17,FALSE)),"",VLOOKUP($B59,'Vysledky (2)'!$B$5:$R$52,17,FALSE))</f>
      </c>
      <c r="E59" s="21">
        <f>IF(ISERROR(VLOOKUP($B59,'Vysledky (3)'!$B$5:$R$52,17,FALSE)),"",VLOOKUP($B59,'Vysledky (3)'!$B$5:$R$52,17,FALSE))</f>
      </c>
      <c r="F59" s="21">
        <f>IF(ISERROR(VLOOKUP($B59,'Vysledky (4)'!$B$5:$R$52,17,FALSE)),"",VLOOKUP($B59,'Vysledky (4)'!$B$5:$R$52,17,FALSE))</f>
      </c>
      <c r="G59" s="21">
        <f>IF(ISERROR(VLOOKUP($B59,'Vysledky (5)'!$B$5:$R$52,17,FALSE)),"",VLOOKUP($B59,'Vysledky (5)'!$B$5:$R$52,17,FALSE))</f>
      </c>
      <c r="H59" s="21">
        <f>IF(ISERROR(VLOOKUP($B59,'Vysledky (6)'!$B$5:$R$52,17,FALSE)),"",VLOOKUP($B59,'Vysledky (6)'!$B$5:$R$52,17,FALSE))</f>
      </c>
      <c r="I59" s="21">
        <f>IF(ISERROR(VLOOKUP($B59,'Vysledky (7)'!$B$5:$R$52,17,FALSE)),"",VLOOKUP($B59,'Vysledky (7)'!$B$5:$R$52,17,FALSE))</f>
      </c>
      <c r="J59" s="21">
        <f>IF(ISERROR(VLOOKUP($B59,'Vysledky (8)'!$B$5:$R$52,17,FALSE)),"",VLOOKUP($B59,'Vysledky (8)'!$B$5:$R$52,17,FALSE))</f>
      </c>
      <c r="K59" s="21">
        <f>IF(ISERROR(VLOOKUP($B59,'Vysledky (9)'!$B$5:$R$52,17,FALSE)),"",VLOOKUP($B59,'Vysledky (9)'!$B$5:$R$52,17,FALSE))</f>
      </c>
      <c r="L59" s="21">
        <f>IF(ISERROR(VLOOKUP($B59,'Vysledky (10)'!$B$5:$R$52,17,FALSE)),"",VLOOKUP($B59,'Vysledky (10)'!$B$5:$R$52,17,FALSE))</f>
      </c>
      <c r="M59" s="22">
        <f>U59</f>
        <v>0</v>
      </c>
      <c r="N59" s="2"/>
      <c r="O59">
        <f>SUM(C59:L59)</f>
        <v>0</v>
      </c>
      <c r="P59">
        <f>COUNT(C59:L59)</f>
        <v>0</v>
      </c>
      <c r="Q59" s="24">
        <f>IF($P59&gt;Q$3,MIN($C59:$L59),0)</f>
        <v>0</v>
      </c>
      <c r="R59" s="24">
        <f>IF($P59&gt;R$3,SMALL($C59:$L59,R$2),0)</f>
        <v>0</v>
      </c>
      <c r="S59" s="24">
        <f>IF($P59&gt;S$3,SMALL($C59:$L59,S$2),0)</f>
        <v>0</v>
      </c>
      <c r="T59" s="24">
        <f>IF($P59&gt;T$3,SMALL($C59:$L59,T$2),0)</f>
        <v>0</v>
      </c>
      <c r="U59">
        <f>O59-SUM(Q59:T59)</f>
        <v>0</v>
      </c>
      <c r="V59">
        <f>U59*V$4</f>
        <v>0</v>
      </c>
      <c r="W59" s="39">
        <f>IF(ISERROR(LARGE($C59:$L59,W$5)),0,LARGE($C59:$L59,W$5))*W$4</f>
        <v>0</v>
      </c>
      <c r="X59" s="39">
        <f>IF(ISERROR(LARGE($C59:$L59,X$5)),0,LARGE($C59:$L59,X$5))*X$4</f>
        <v>0</v>
      </c>
      <c r="Y59" s="39">
        <f>IF(ISERROR(LARGE($C59:$L59,Y$5)),0,LARGE($C59:$L59,Y$5))*Y$4</f>
        <v>0</v>
      </c>
      <c r="Z59" s="39">
        <f>IF(ISERROR(LARGE($C59:$L59,Z$5)),0,LARGE($C59:$L59,Z$5))*Z$4</f>
        <v>0</v>
      </c>
      <c r="AA59" s="39">
        <f>IF(ISERROR(LARGE($C59:$L59,AA$5)),0,LARGE($C59:$L59,AA$5))*AA$4</f>
        <v>0</v>
      </c>
      <c r="AB59" s="39">
        <f>IF(ISERROR(LARGE($C59:$L59,AB$5)),0,LARGE($C59:$L59,AB$5))*AB$4</f>
        <v>0</v>
      </c>
      <c r="AC59" s="40">
        <f>SUM(V59:AB59)</f>
        <v>0</v>
      </c>
      <c r="AD59" s="41">
        <f>RANK(AC59,AC$6:AC$53)</f>
        <v>37</v>
      </c>
    </row>
    <row r="60" spans="1:30" ht="12.75">
      <c r="A60" s="19">
        <f t="shared" si="3"/>
        <v>55</v>
      </c>
      <c r="B60" s="20"/>
      <c r="C60" s="21">
        <f>IF(ISERROR(VLOOKUP($B60,'Vysledky (1)'!$B$5:$R$52,17,FALSE)),"",VLOOKUP($B60,'Vysledky (1)'!$B$5:$R$52,17,FALSE))</f>
      </c>
      <c r="D60" s="21">
        <f>IF(ISERROR(VLOOKUP($B60,'Vysledky (2)'!$B$5:$R$52,17,FALSE)),"",VLOOKUP($B60,'Vysledky (2)'!$B$5:$R$52,17,FALSE))</f>
      </c>
      <c r="E60" s="21">
        <f>IF(ISERROR(VLOOKUP($B60,'Vysledky (3)'!$B$5:$R$52,17,FALSE)),"",VLOOKUP($B60,'Vysledky (3)'!$B$5:$R$52,17,FALSE))</f>
      </c>
      <c r="F60" s="21">
        <f>IF(ISERROR(VLOOKUP($B60,'Vysledky (4)'!$B$5:$R$52,17,FALSE)),"",VLOOKUP($B60,'Vysledky (4)'!$B$5:$R$52,17,FALSE))</f>
      </c>
      <c r="G60" s="21">
        <f>IF(ISERROR(VLOOKUP($B60,'Vysledky (5)'!$B$5:$R$52,17,FALSE)),"",VLOOKUP($B60,'Vysledky (5)'!$B$5:$R$52,17,FALSE))</f>
      </c>
      <c r="H60" s="21">
        <f>IF(ISERROR(VLOOKUP($B60,'Vysledky (6)'!$B$5:$R$52,17,FALSE)),"",VLOOKUP($B60,'Vysledky (6)'!$B$5:$R$52,17,FALSE))</f>
      </c>
      <c r="I60" s="21">
        <f>IF(ISERROR(VLOOKUP($B60,'Vysledky (7)'!$B$5:$R$52,17,FALSE)),"",VLOOKUP($B60,'Vysledky (7)'!$B$5:$R$52,17,FALSE))</f>
      </c>
      <c r="J60" s="21">
        <f>IF(ISERROR(VLOOKUP($B60,'Vysledky (8)'!$B$5:$R$52,17,FALSE)),"",VLOOKUP($B60,'Vysledky (8)'!$B$5:$R$52,17,FALSE))</f>
      </c>
      <c r="K60" s="21">
        <f>IF(ISERROR(VLOOKUP($B60,'Vysledky (9)'!$B$5:$R$52,17,FALSE)),"",VLOOKUP($B60,'Vysledky (9)'!$B$5:$R$52,17,FALSE))</f>
      </c>
      <c r="L60" s="21">
        <f>IF(ISERROR(VLOOKUP($B60,'Vysledky (10)'!$B$5:$R$52,17,FALSE)),"",VLOOKUP($B60,'Vysledky (10)'!$B$5:$R$52,17,FALSE))</f>
      </c>
      <c r="M60" s="22">
        <f>U60</f>
        <v>0</v>
      </c>
      <c r="N60" s="2"/>
      <c r="O60">
        <f>SUM(C60:L60)</f>
        <v>0</v>
      </c>
      <c r="P60">
        <f>COUNT(C60:L60)</f>
        <v>0</v>
      </c>
      <c r="Q60" s="24">
        <f>IF($P60&gt;Q$3,MIN($C60:$L60),0)</f>
        <v>0</v>
      </c>
      <c r="R60" s="24">
        <f>IF($P60&gt;R$3,SMALL($C60:$L60,R$2),0)</f>
        <v>0</v>
      </c>
      <c r="S60" s="24">
        <f>IF($P60&gt;S$3,SMALL($C60:$L60,S$2),0)</f>
        <v>0</v>
      </c>
      <c r="T60" s="24">
        <f>IF($P60&gt;T$3,SMALL($C60:$L60,T$2),0)</f>
        <v>0</v>
      </c>
      <c r="U60">
        <f>O60-SUM(Q60:T60)</f>
        <v>0</v>
      </c>
      <c r="V60">
        <f>U60*V$4</f>
        <v>0</v>
      </c>
      <c r="W60" s="39">
        <f>IF(ISERROR(LARGE($C60:$L60,W$5)),0,LARGE($C60:$L60,W$5))*W$4</f>
        <v>0</v>
      </c>
      <c r="X60" s="39">
        <f>IF(ISERROR(LARGE($C60:$L60,X$5)),0,LARGE($C60:$L60,X$5))*X$4</f>
        <v>0</v>
      </c>
      <c r="Y60" s="39">
        <f>IF(ISERROR(LARGE($C60:$L60,Y$5)),0,LARGE($C60:$L60,Y$5))*Y$4</f>
        <v>0</v>
      </c>
      <c r="Z60" s="39">
        <f>IF(ISERROR(LARGE($C60:$L60,Z$5)),0,LARGE($C60:$L60,Z$5))*Z$4</f>
        <v>0</v>
      </c>
      <c r="AA60" s="39">
        <f>IF(ISERROR(LARGE($C60:$L60,AA$5)),0,LARGE($C60:$L60,AA$5))*AA$4</f>
        <v>0</v>
      </c>
      <c r="AB60" s="39">
        <f>IF(ISERROR(LARGE($C60:$L60,AB$5)),0,LARGE($C60:$L60,AB$5))*AB$4</f>
        <v>0</v>
      </c>
      <c r="AC60" s="40">
        <f>SUM(V60:AB60)</f>
        <v>0</v>
      </c>
      <c r="AD60" s="41">
        <f>RANK(AC60,AC$6:AC$53)</f>
        <v>37</v>
      </c>
    </row>
    <row r="61" spans="1:30" ht="12.75">
      <c r="A61" s="19">
        <f t="shared" si="3"/>
        <v>56</v>
      </c>
      <c r="B61" s="20"/>
      <c r="C61" s="21">
        <f>IF(ISERROR(VLOOKUP($B61,'Vysledky (1)'!$B$5:$R$52,17,FALSE)),"",VLOOKUP($B61,'Vysledky (1)'!$B$5:$R$52,17,FALSE))</f>
      </c>
      <c r="D61" s="21">
        <f>IF(ISERROR(VLOOKUP($B61,'Vysledky (2)'!$B$5:$R$52,17,FALSE)),"",VLOOKUP($B61,'Vysledky (2)'!$B$5:$R$52,17,FALSE))</f>
      </c>
      <c r="E61" s="21">
        <f>IF(ISERROR(VLOOKUP($B61,'Vysledky (3)'!$B$5:$R$52,17,FALSE)),"",VLOOKUP($B61,'Vysledky (3)'!$B$5:$R$52,17,FALSE))</f>
      </c>
      <c r="F61" s="21">
        <f>IF(ISERROR(VLOOKUP($B61,'Vysledky (4)'!$B$5:$R$52,17,FALSE)),"",VLOOKUP($B61,'Vysledky (4)'!$B$5:$R$52,17,FALSE))</f>
      </c>
      <c r="G61" s="21">
        <f>IF(ISERROR(VLOOKUP($B61,'Vysledky (5)'!$B$5:$R$52,17,FALSE)),"",VLOOKUP($B61,'Vysledky (5)'!$B$5:$R$52,17,FALSE))</f>
      </c>
      <c r="H61" s="21">
        <f>IF(ISERROR(VLOOKUP($B61,'Vysledky (6)'!$B$5:$R$52,17,FALSE)),"",VLOOKUP($B61,'Vysledky (6)'!$B$5:$R$52,17,FALSE))</f>
      </c>
      <c r="I61" s="21">
        <f>IF(ISERROR(VLOOKUP($B61,'Vysledky (7)'!$B$5:$R$52,17,FALSE)),"",VLOOKUP($B61,'Vysledky (7)'!$B$5:$R$52,17,FALSE))</f>
      </c>
      <c r="J61" s="21">
        <f>IF(ISERROR(VLOOKUP($B61,'Vysledky (8)'!$B$5:$R$52,17,FALSE)),"",VLOOKUP($B61,'Vysledky (8)'!$B$5:$R$52,17,FALSE))</f>
      </c>
      <c r="K61" s="21">
        <f>IF(ISERROR(VLOOKUP($B61,'Vysledky (9)'!$B$5:$R$52,17,FALSE)),"",VLOOKUP($B61,'Vysledky (9)'!$B$5:$R$52,17,FALSE))</f>
      </c>
      <c r="L61" s="21">
        <f>IF(ISERROR(VLOOKUP($B61,'Vysledky (10)'!$B$5:$R$52,17,FALSE)),"",VLOOKUP($B61,'Vysledky (10)'!$B$5:$R$52,17,FALSE))</f>
      </c>
      <c r="M61" s="22">
        <f>U61</f>
        <v>0</v>
      </c>
      <c r="N61" s="2"/>
      <c r="O61">
        <f>SUM(C61:L61)</f>
        <v>0</v>
      </c>
      <c r="P61">
        <f>COUNT(C61:L61)</f>
        <v>0</v>
      </c>
      <c r="Q61" s="24">
        <f>IF($P61&gt;Q$3,MIN($C61:$L61),0)</f>
        <v>0</v>
      </c>
      <c r="R61" s="24">
        <f>IF($P61&gt;R$3,SMALL($C61:$L61,R$2),0)</f>
        <v>0</v>
      </c>
      <c r="S61" s="24">
        <f>IF($P61&gt;S$3,SMALL($C61:$L61,S$2),0)</f>
        <v>0</v>
      </c>
      <c r="T61" s="24">
        <f>IF($P61&gt;T$3,SMALL($C61:$L61,T$2),0)</f>
        <v>0</v>
      </c>
      <c r="U61">
        <f>O61-SUM(Q61:T61)</f>
        <v>0</v>
      </c>
      <c r="V61">
        <f>U61*V$4</f>
        <v>0</v>
      </c>
      <c r="W61" s="39">
        <f>IF(ISERROR(LARGE($C61:$L61,W$5)),0,LARGE($C61:$L61,W$5))*W$4</f>
        <v>0</v>
      </c>
      <c r="X61" s="39">
        <f>IF(ISERROR(LARGE($C61:$L61,X$5)),0,LARGE($C61:$L61,X$5))*X$4</f>
        <v>0</v>
      </c>
      <c r="Y61" s="39">
        <f>IF(ISERROR(LARGE($C61:$L61,Y$5)),0,LARGE($C61:$L61,Y$5))*Y$4</f>
        <v>0</v>
      </c>
      <c r="Z61" s="39">
        <f>IF(ISERROR(LARGE($C61:$L61,Z$5)),0,LARGE($C61:$L61,Z$5))*Z$4</f>
        <v>0</v>
      </c>
      <c r="AA61" s="39">
        <f>IF(ISERROR(LARGE($C61:$L61,AA$5)),0,LARGE($C61:$L61,AA$5))*AA$4</f>
        <v>0</v>
      </c>
      <c r="AB61" s="39">
        <f>IF(ISERROR(LARGE($C61:$L61,AB$5)),0,LARGE($C61:$L61,AB$5))*AB$4</f>
        <v>0</v>
      </c>
      <c r="AC61" s="40">
        <f>SUM(V61:AB61)</f>
        <v>0</v>
      </c>
      <c r="AD61" s="41">
        <f>RANK(AC61,AC$6:AC$53)</f>
        <v>37</v>
      </c>
    </row>
    <row r="62" spans="1:30" ht="12.75">
      <c r="A62" s="19">
        <f t="shared" si="3"/>
        <v>57</v>
      </c>
      <c r="B62" s="20"/>
      <c r="C62" s="21">
        <f>IF(ISERROR(VLOOKUP($B62,'Vysledky (1)'!$B$5:$R$52,17,FALSE)),"",VLOOKUP($B62,'Vysledky (1)'!$B$5:$R$52,17,FALSE))</f>
      </c>
      <c r="D62" s="21">
        <f>IF(ISERROR(VLOOKUP($B62,'Vysledky (2)'!$B$5:$R$52,17,FALSE)),"",VLOOKUP($B62,'Vysledky (2)'!$B$5:$R$52,17,FALSE))</f>
      </c>
      <c r="E62" s="21">
        <f>IF(ISERROR(VLOOKUP($B62,'Vysledky (3)'!$B$5:$R$52,17,FALSE)),"",VLOOKUP($B62,'Vysledky (3)'!$B$5:$R$52,17,FALSE))</f>
      </c>
      <c r="F62" s="21">
        <f>IF(ISERROR(VLOOKUP($B62,'Vysledky (4)'!$B$5:$R$52,17,FALSE)),"",VLOOKUP($B62,'Vysledky (4)'!$B$5:$R$52,17,FALSE))</f>
      </c>
      <c r="G62" s="21">
        <f>IF(ISERROR(VLOOKUP($B62,'Vysledky (5)'!$B$5:$R$52,17,FALSE)),"",VLOOKUP($B62,'Vysledky (5)'!$B$5:$R$52,17,FALSE))</f>
      </c>
      <c r="H62" s="21">
        <f>IF(ISERROR(VLOOKUP($B62,'Vysledky (6)'!$B$5:$R$52,17,FALSE)),"",VLOOKUP($B62,'Vysledky (6)'!$B$5:$R$52,17,FALSE))</f>
      </c>
      <c r="I62" s="21">
        <f>IF(ISERROR(VLOOKUP($B62,'Vysledky (7)'!$B$5:$R$52,17,FALSE)),"",VLOOKUP($B62,'Vysledky (7)'!$B$5:$R$52,17,FALSE))</f>
      </c>
      <c r="J62" s="21">
        <f>IF(ISERROR(VLOOKUP($B62,'Vysledky (8)'!$B$5:$R$52,17,FALSE)),"",VLOOKUP($B62,'Vysledky (8)'!$B$5:$R$52,17,FALSE))</f>
      </c>
      <c r="K62" s="21">
        <f>IF(ISERROR(VLOOKUP($B62,'Vysledky (9)'!$B$5:$R$52,17,FALSE)),"",VLOOKUP($B62,'Vysledky (9)'!$B$5:$R$52,17,FALSE))</f>
      </c>
      <c r="L62" s="21">
        <f>IF(ISERROR(VLOOKUP($B62,'Vysledky (10)'!$B$5:$R$52,17,FALSE)),"",VLOOKUP($B62,'Vysledky (10)'!$B$5:$R$52,17,FALSE))</f>
      </c>
      <c r="M62" s="22">
        <f>U62</f>
        <v>0</v>
      </c>
      <c r="N62" s="2"/>
      <c r="O62">
        <f>SUM(C62:L62)</f>
        <v>0</v>
      </c>
      <c r="P62">
        <f>COUNT(C62:L62)</f>
        <v>0</v>
      </c>
      <c r="Q62" s="24">
        <f>IF($P62&gt;Q$3,MIN($C62:$L62),0)</f>
        <v>0</v>
      </c>
      <c r="R62" s="24">
        <f>IF($P62&gt;R$3,SMALL($C62:$L62,R$2),0)</f>
        <v>0</v>
      </c>
      <c r="S62" s="24">
        <f>IF($P62&gt;S$3,SMALL($C62:$L62,S$2),0)</f>
        <v>0</v>
      </c>
      <c r="T62" s="24">
        <f>IF($P62&gt;T$3,SMALL($C62:$L62,T$2),0)</f>
        <v>0</v>
      </c>
      <c r="U62">
        <f>O62-SUM(Q62:T62)</f>
        <v>0</v>
      </c>
      <c r="V62">
        <f>U62*V$4</f>
        <v>0</v>
      </c>
      <c r="W62" s="39">
        <f>IF(ISERROR(LARGE($C62:$L62,W$5)),0,LARGE($C62:$L62,W$5))*W$4</f>
        <v>0</v>
      </c>
      <c r="X62" s="39">
        <f>IF(ISERROR(LARGE($C62:$L62,X$5)),0,LARGE($C62:$L62,X$5))*X$4</f>
        <v>0</v>
      </c>
      <c r="Y62" s="39">
        <f>IF(ISERROR(LARGE($C62:$L62,Y$5)),0,LARGE($C62:$L62,Y$5))*Y$4</f>
        <v>0</v>
      </c>
      <c r="Z62" s="39">
        <f>IF(ISERROR(LARGE($C62:$L62,Z$5)),0,LARGE($C62:$L62,Z$5))*Z$4</f>
        <v>0</v>
      </c>
      <c r="AA62" s="39">
        <f>IF(ISERROR(LARGE($C62:$L62,AA$5)),0,LARGE($C62:$L62,AA$5))*AA$4</f>
        <v>0</v>
      </c>
      <c r="AB62" s="39">
        <f>IF(ISERROR(LARGE($C62:$L62,AB$5)),0,LARGE($C62:$L62,AB$5))*AB$4</f>
        <v>0</v>
      </c>
      <c r="AC62" s="40">
        <f>SUM(V62:AB62)</f>
        <v>0</v>
      </c>
      <c r="AD62" s="41">
        <f>RANK(AC62,AC$6:AC$53)</f>
        <v>37</v>
      </c>
    </row>
    <row r="63" spans="1:30" ht="12.75">
      <c r="A63" s="19">
        <f t="shared" si="3"/>
        <v>58</v>
      </c>
      <c r="B63" s="20"/>
      <c r="C63" s="21">
        <f>IF(ISERROR(VLOOKUP($B63,'Vysledky (1)'!$B$5:$R$52,17,FALSE)),"",VLOOKUP($B63,'Vysledky (1)'!$B$5:$R$52,17,FALSE))</f>
      </c>
      <c r="D63" s="21">
        <f>IF(ISERROR(VLOOKUP($B63,'Vysledky (2)'!$B$5:$R$52,17,FALSE)),"",VLOOKUP($B63,'Vysledky (2)'!$B$5:$R$52,17,FALSE))</f>
      </c>
      <c r="E63" s="21">
        <f>IF(ISERROR(VLOOKUP($B63,'Vysledky (3)'!$B$5:$R$52,17,FALSE)),"",VLOOKUP($B63,'Vysledky (3)'!$B$5:$R$52,17,FALSE))</f>
      </c>
      <c r="F63" s="21">
        <f>IF(ISERROR(VLOOKUP($B63,'Vysledky (4)'!$B$5:$R$52,17,FALSE)),"",VLOOKUP($B63,'Vysledky (4)'!$B$5:$R$52,17,FALSE))</f>
      </c>
      <c r="G63" s="21">
        <f>IF(ISERROR(VLOOKUP($B63,'Vysledky (5)'!$B$5:$R$52,17,FALSE)),"",VLOOKUP($B63,'Vysledky (5)'!$B$5:$R$52,17,FALSE))</f>
      </c>
      <c r="H63" s="21">
        <f>IF(ISERROR(VLOOKUP($B63,'Vysledky (6)'!$B$5:$R$52,17,FALSE)),"",VLOOKUP($B63,'Vysledky (6)'!$B$5:$R$52,17,FALSE))</f>
      </c>
      <c r="I63" s="21">
        <f>IF(ISERROR(VLOOKUP($B63,'Vysledky (7)'!$B$5:$R$52,17,FALSE)),"",VLOOKUP($B63,'Vysledky (7)'!$B$5:$R$52,17,FALSE))</f>
      </c>
      <c r="J63" s="21">
        <f>IF(ISERROR(VLOOKUP($B63,'Vysledky (8)'!$B$5:$R$52,17,FALSE)),"",VLOOKUP($B63,'Vysledky (8)'!$B$5:$R$52,17,FALSE))</f>
      </c>
      <c r="K63" s="21">
        <f>IF(ISERROR(VLOOKUP($B63,'Vysledky (9)'!$B$5:$R$52,17,FALSE)),"",VLOOKUP($B63,'Vysledky (9)'!$B$5:$R$52,17,FALSE))</f>
      </c>
      <c r="L63" s="21">
        <f>IF(ISERROR(VLOOKUP($B63,'Vysledky (10)'!$B$5:$R$52,17,FALSE)),"",VLOOKUP($B63,'Vysledky (10)'!$B$5:$R$52,17,FALSE))</f>
      </c>
      <c r="M63" s="22">
        <f>U63</f>
        <v>0</v>
      </c>
      <c r="N63" s="2"/>
      <c r="O63">
        <f>SUM(C63:L63)</f>
        <v>0</v>
      </c>
      <c r="P63">
        <f>COUNT(C63:L63)</f>
        <v>0</v>
      </c>
      <c r="Q63" s="24">
        <f>IF($P63&gt;Q$3,MIN($C63:$L63),0)</f>
        <v>0</v>
      </c>
      <c r="R63" s="24">
        <f>IF($P63&gt;R$3,SMALL($C63:$L63,R$2),0)</f>
        <v>0</v>
      </c>
      <c r="S63" s="24">
        <f>IF($P63&gt;S$3,SMALL($C63:$L63,S$2),0)</f>
        <v>0</v>
      </c>
      <c r="T63" s="24">
        <f>IF($P63&gt;T$3,SMALL($C63:$L63,T$2),0)</f>
        <v>0</v>
      </c>
      <c r="U63">
        <f>O63-SUM(Q63:T63)</f>
        <v>0</v>
      </c>
      <c r="V63">
        <f>U63*V$4</f>
        <v>0</v>
      </c>
      <c r="W63" s="39">
        <f>IF(ISERROR(LARGE($C63:$L63,W$5)),0,LARGE($C63:$L63,W$5))*W$4</f>
        <v>0</v>
      </c>
      <c r="X63" s="39">
        <f>IF(ISERROR(LARGE($C63:$L63,X$5)),0,LARGE($C63:$L63,X$5))*X$4</f>
        <v>0</v>
      </c>
      <c r="Y63" s="39">
        <f>IF(ISERROR(LARGE($C63:$L63,Y$5)),0,LARGE($C63:$L63,Y$5))*Y$4</f>
        <v>0</v>
      </c>
      <c r="Z63" s="39">
        <f>IF(ISERROR(LARGE($C63:$L63,Z$5)),0,LARGE($C63:$L63,Z$5))*Z$4</f>
        <v>0</v>
      </c>
      <c r="AA63" s="39">
        <f>IF(ISERROR(LARGE($C63:$L63,AA$5)),0,LARGE($C63:$L63,AA$5))*AA$4</f>
        <v>0</v>
      </c>
      <c r="AB63" s="39">
        <f>IF(ISERROR(LARGE($C63:$L63,AB$5)),0,LARGE($C63:$L63,AB$5))*AB$4</f>
        <v>0</v>
      </c>
      <c r="AC63" s="40">
        <f>SUM(V63:AB63)</f>
        <v>0</v>
      </c>
      <c r="AD63" s="41">
        <f>RANK(AC63,AC$6:AC$53)</f>
        <v>37</v>
      </c>
    </row>
    <row r="64" spans="1:30" ht="12.75">
      <c r="A64" s="19">
        <f t="shared" si="3"/>
        <v>59</v>
      </c>
      <c r="B64" s="20"/>
      <c r="C64" s="21">
        <f>IF(ISERROR(VLOOKUP($B64,'Vysledky (1)'!$B$5:$R$52,17,FALSE)),"",VLOOKUP($B64,'Vysledky (1)'!$B$5:$R$52,17,FALSE))</f>
      </c>
      <c r="D64" s="21">
        <f>IF(ISERROR(VLOOKUP($B64,'Vysledky (2)'!$B$5:$R$52,17,FALSE)),"",VLOOKUP($B64,'Vysledky (2)'!$B$5:$R$52,17,FALSE))</f>
      </c>
      <c r="E64" s="21">
        <f>IF(ISERROR(VLOOKUP($B64,'Vysledky (3)'!$B$5:$R$52,17,FALSE)),"",VLOOKUP($B64,'Vysledky (3)'!$B$5:$R$52,17,FALSE))</f>
      </c>
      <c r="F64" s="21">
        <f>IF(ISERROR(VLOOKUP($B64,'Vysledky (4)'!$B$5:$R$52,17,FALSE)),"",VLOOKUP($B64,'Vysledky (4)'!$B$5:$R$52,17,FALSE))</f>
      </c>
      <c r="G64" s="21">
        <f>IF(ISERROR(VLOOKUP($B64,'Vysledky (5)'!$B$5:$R$52,17,FALSE)),"",VLOOKUP($B64,'Vysledky (5)'!$B$5:$R$52,17,FALSE))</f>
      </c>
      <c r="H64" s="21">
        <f>IF(ISERROR(VLOOKUP($B64,'Vysledky (6)'!$B$5:$R$52,17,FALSE)),"",VLOOKUP($B64,'Vysledky (6)'!$B$5:$R$52,17,FALSE))</f>
      </c>
      <c r="I64" s="21">
        <f>IF(ISERROR(VLOOKUP($B64,'Vysledky (7)'!$B$5:$R$52,17,FALSE)),"",VLOOKUP($B64,'Vysledky (7)'!$B$5:$R$52,17,FALSE))</f>
      </c>
      <c r="J64" s="21">
        <f>IF(ISERROR(VLOOKUP($B64,'Vysledky (8)'!$B$5:$R$52,17,FALSE)),"",VLOOKUP($B64,'Vysledky (8)'!$B$5:$R$52,17,FALSE))</f>
      </c>
      <c r="K64" s="21">
        <f>IF(ISERROR(VLOOKUP($B64,'Vysledky (9)'!$B$5:$R$52,17,FALSE)),"",VLOOKUP($B64,'Vysledky (9)'!$B$5:$R$52,17,FALSE))</f>
      </c>
      <c r="L64" s="21">
        <f>IF(ISERROR(VLOOKUP($B64,'Vysledky (10)'!$B$5:$R$52,17,FALSE)),"",VLOOKUP($B64,'Vysledky (10)'!$B$5:$R$52,17,FALSE))</f>
      </c>
      <c r="M64" s="22">
        <f>U64</f>
        <v>0</v>
      </c>
      <c r="N64" s="2"/>
      <c r="O64">
        <f>SUM(C64:L64)</f>
        <v>0</v>
      </c>
      <c r="P64">
        <f>COUNT(C64:L64)</f>
        <v>0</v>
      </c>
      <c r="Q64" s="24">
        <f>IF($P64&gt;Q$3,MIN($C64:$L64),0)</f>
        <v>0</v>
      </c>
      <c r="R64" s="24">
        <f>IF($P64&gt;R$3,SMALL($C64:$L64,R$2),0)</f>
        <v>0</v>
      </c>
      <c r="S64" s="24">
        <f>IF($P64&gt;S$3,SMALL($C64:$L64,S$2),0)</f>
        <v>0</v>
      </c>
      <c r="T64" s="24">
        <f>IF($P64&gt;T$3,SMALL($C64:$L64,T$2),0)</f>
        <v>0</v>
      </c>
      <c r="U64">
        <f>O64-SUM(Q64:T64)</f>
        <v>0</v>
      </c>
      <c r="V64">
        <f>U64*V$4</f>
        <v>0</v>
      </c>
      <c r="W64" s="39">
        <f>IF(ISERROR(LARGE($C64:$L64,W$5)),0,LARGE($C64:$L64,W$5))*W$4</f>
        <v>0</v>
      </c>
      <c r="X64" s="39">
        <f>IF(ISERROR(LARGE($C64:$L64,X$5)),0,LARGE($C64:$L64,X$5))*X$4</f>
        <v>0</v>
      </c>
      <c r="Y64" s="39">
        <f>IF(ISERROR(LARGE($C64:$L64,Y$5)),0,LARGE($C64:$L64,Y$5))*Y$4</f>
        <v>0</v>
      </c>
      <c r="Z64" s="39">
        <f>IF(ISERROR(LARGE($C64:$L64,Z$5)),0,LARGE($C64:$L64,Z$5))*Z$4</f>
        <v>0</v>
      </c>
      <c r="AA64" s="39">
        <f>IF(ISERROR(LARGE($C64:$L64,AA$5)),0,LARGE($C64:$L64,AA$5))*AA$4</f>
        <v>0</v>
      </c>
      <c r="AB64" s="39">
        <f>IF(ISERROR(LARGE($C64:$L64,AB$5)),0,LARGE($C64:$L64,AB$5))*AB$4</f>
        <v>0</v>
      </c>
      <c r="AC64" s="40">
        <f>SUM(V64:AB64)</f>
        <v>0</v>
      </c>
      <c r="AD64" s="41">
        <f>RANK(AC64,AC$6:AC$53)</f>
        <v>37</v>
      </c>
    </row>
    <row r="65" spans="1:30" ht="12.75">
      <c r="A65" s="19">
        <f t="shared" si="3"/>
        <v>60</v>
      </c>
      <c r="B65" s="20"/>
      <c r="C65" s="21">
        <f>IF(ISERROR(VLOOKUP($B65,'Vysledky (1)'!$B$5:$R$52,17,FALSE)),"",VLOOKUP($B65,'Vysledky (1)'!$B$5:$R$52,17,FALSE))</f>
      </c>
      <c r="D65" s="21">
        <f>IF(ISERROR(VLOOKUP($B65,'Vysledky (2)'!$B$5:$R$52,17,FALSE)),"",VLOOKUP($B65,'Vysledky (2)'!$B$5:$R$52,17,FALSE))</f>
      </c>
      <c r="E65" s="21">
        <f>IF(ISERROR(VLOOKUP($B65,'Vysledky (3)'!$B$5:$R$52,17,FALSE)),"",VLOOKUP($B65,'Vysledky (3)'!$B$5:$R$52,17,FALSE))</f>
      </c>
      <c r="F65" s="21">
        <f>IF(ISERROR(VLOOKUP($B65,'Vysledky (4)'!$B$5:$R$52,17,FALSE)),"",VLOOKUP($B65,'Vysledky (4)'!$B$5:$R$52,17,FALSE))</f>
      </c>
      <c r="G65" s="21">
        <f>IF(ISERROR(VLOOKUP($B65,'Vysledky (5)'!$B$5:$R$52,17,FALSE)),"",VLOOKUP($B65,'Vysledky (5)'!$B$5:$R$52,17,FALSE))</f>
      </c>
      <c r="H65" s="21">
        <f>IF(ISERROR(VLOOKUP($B65,'Vysledky (6)'!$B$5:$R$52,17,FALSE)),"",VLOOKUP($B65,'Vysledky (6)'!$B$5:$R$52,17,FALSE))</f>
      </c>
      <c r="I65" s="21">
        <f>IF(ISERROR(VLOOKUP($B65,'Vysledky (7)'!$B$5:$R$52,17,FALSE)),"",VLOOKUP($B65,'Vysledky (7)'!$B$5:$R$52,17,FALSE))</f>
      </c>
      <c r="J65" s="21">
        <f>IF(ISERROR(VLOOKUP($B65,'Vysledky (8)'!$B$5:$R$52,17,FALSE)),"",VLOOKUP($B65,'Vysledky (8)'!$B$5:$R$52,17,FALSE))</f>
      </c>
      <c r="K65" s="21">
        <f>IF(ISERROR(VLOOKUP($B65,'Vysledky (9)'!$B$5:$R$52,17,FALSE)),"",VLOOKUP($B65,'Vysledky (9)'!$B$5:$R$52,17,FALSE))</f>
      </c>
      <c r="L65" s="21">
        <f>IF(ISERROR(VLOOKUP($B65,'Vysledky (10)'!$B$5:$R$52,17,FALSE)),"",VLOOKUP($B65,'Vysledky (10)'!$B$5:$R$52,17,FALSE))</f>
      </c>
      <c r="M65" s="22">
        <f>U65</f>
        <v>0</v>
      </c>
      <c r="N65" s="2"/>
      <c r="O65">
        <f>SUM(C65:L65)</f>
        <v>0</v>
      </c>
      <c r="P65">
        <f>COUNT(C65:L65)</f>
        <v>0</v>
      </c>
      <c r="Q65" s="24">
        <f>IF($P65&gt;Q$3,MIN($C65:$L65),0)</f>
        <v>0</v>
      </c>
      <c r="R65" s="24">
        <f>IF($P65&gt;R$3,SMALL($C65:$L65,R$2),0)</f>
        <v>0</v>
      </c>
      <c r="S65" s="24">
        <f>IF($P65&gt;S$3,SMALL($C65:$L65,S$2),0)</f>
        <v>0</v>
      </c>
      <c r="T65" s="24">
        <f>IF($P65&gt;T$3,SMALL($C65:$L65,T$2),0)</f>
        <v>0</v>
      </c>
      <c r="U65">
        <f>O65-SUM(Q65:T65)</f>
        <v>0</v>
      </c>
      <c r="V65">
        <f>U65*V$4</f>
        <v>0</v>
      </c>
      <c r="W65" s="39">
        <f>IF(ISERROR(LARGE($C65:$L65,W$5)),0,LARGE($C65:$L65,W$5))*W$4</f>
        <v>0</v>
      </c>
      <c r="X65" s="39">
        <f>IF(ISERROR(LARGE($C65:$L65,X$5)),0,LARGE($C65:$L65,X$5))*X$4</f>
        <v>0</v>
      </c>
      <c r="Y65" s="39">
        <f>IF(ISERROR(LARGE($C65:$L65,Y$5)),0,LARGE($C65:$L65,Y$5))*Y$4</f>
        <v>0</v>
      </c>
      <c r="Z65" s="39">
        <f>IF(ISERROR(LARGE($C65:$L65,Z$5)),0,LARGE($C65:$L65,Z$5))*Z$4</f>
        <v>0</v>
      </c>
      <c r="AA65" s="39">
        <f>IF(ISERROR(LARGE($C65:$L65,AA$5)),0,LARGE($C65:$L65,AA$5))*AA$4</f>
        <v>0</v>
      </c>
      <c r="AB65" s="39">
        <f>IF(ISERROR(LARGE($C65:$L65,AB$5)),0,LARGE($C65:$L65,AB$5))*AB$4</f>
        <v>0</v>
      </c>
      <c r="AC65" s="40">
        <f>SUM(V65:AB65)</f>
        <v>0</v>
      </c>
      <c r="AD65" s="41">
        <f>RANK(AC65,AC$6:AC$53)</f>
        <v>37</v>
      </c>
    </row>
    <row r="66" spans="1:30" ht="12.75">
      <c r="A66" s="19">
        <f t="shared" si="3"/>
        <v>61</v>
      </c>
      <c r="B66" s="20"/>
      <c r="C66" s="21">
        <f>IF(ISERROR(VLOOKUP($B66,'Vysledky (1)'!$B$5:$R$52,17,FALSE)),"",VLOOKUP($B66,'Vysledky (1)'!$B$5:$R$52,17,FALSE))</f>
      </c>
      <c r="D66" s="21">
        <f>IF(ISERROR(VLOOKUP($B66,'Vysledky (2)'!$B$5:$R$52,17,FALSE)),"",VLOOKUP($B66,'Vysledky (2)'!$B$5:$R$52,17,FALSE))</f>
      </c>
      <c r="E66" s="21">
        <f>IF(ISERROR(VLOOKUP($B66,'Vysledky (3)'!$B$5:$R$52,17,FALSE)),"",VLOOKUP($B66,'Vysledky (3)'!$B$5:$R$52,17,FALSE))</f>
      </c>
      <c r="F66" s="21">
        <f>IF(ISERROR(VLOOKUP($B66,'Vysledky (4)'!$B$5:$R$52,17,FALSE)),"",VLOOKUP($B66,'Vysledky (4)'!$B$5:$R$52,17,FALSE))</f>
      </c>
      <c r="G66" s="21">
        <f>IF(ISERROR(VLOOKUP($B66,'Vysledky (5)'!$B$5:$R$52,17,FALSE)),"",VLOOKUP($B66,'Vysledky (5)'!$B$5:$R$52,17,FALSE))</f>
      </c>
      <c r="H66" s="21">
        <f>IF(ISERROR(VLOOKUP($B66,'Vysledky (6)'!$B$5:$R$52,17,FALSE)),"",VLOOKUP($B66,'Vysledky (6)'!$B$5:$R$52,17,FALSE))</f>
      </c>
      <c r="I66" s="21">
        <f>IF(ISERROR(VLOOKUP($B66,'Vysledky (7)'!$B$5:$R$52,17,FALSE)),"",VLOOKUP($B66,'Vysledky (7)'!$B$5:$R$52,17,FALSE))</f>
      </c>
      <c r="J66" s="21">
        <f>IF(ISERROR(VLOOKUP($B66,'Vysledky (8)'!$B$5:$R$52,17,FALSE)),"",VLOOKUP($B66,'Vysledky (8)'!$B$5:$R$52,17,FALSE))</f>
      </c>
      <c r="K66" s="21">
        <f>IF(ISERROR(VLOOKUP($B66,'Vysledky (9)'!$B$5:$R$52,17,FALSE)),"",VLOOKUP($B66,'Vysledky (9)'!$B$5:$R$52,17,FALSE))</f>
      </c>
      <c r="L66" s="21">
        <f>IF(ISERROR(VLOOKUP($B66,'Vysledky (10)'!$B$5:$R$52,17,FALSE)),"",VLOOKUP($B66,'Vysledky (10)'!$B$5:$R$52,17,FALSE))</f>
      </c>
      <c r="M66" s="22">
        <f>U66</f>
        <v>0</v>
      </c>
      <c r="N66" s="2"/>
      <c r="O66">
        <f>SUM(C66:L66)</f>
        <v>0</v>
      </c>
      <c r="P66">
        <f>COUNT(C66:L66)</f>
        <v>0</v>
      </c>
      <c r="Q66" s="24">
        <f>IF($P66&gt;Q$3,MIN($C66:$L66),0)</f>
        <v>0</v>
      </c>
      <c r="R66" s="24">
        <f>IF($P66&gt;R$3,SMALL($C66:$L66,R$2),0)</f>
        <v>0</v>
      </c>
      <c r="S66" s="24">
        <f>IF($P66&gt;S$3,SMALL($C66:$L66,S$2),0)</f>
        <v>0</v>
      </c>
      <c r="T66" s="24">
        <f>IF($P66&gt;T$3,SMALL($C66:$L66,T$2),0)</f>
        <v>0</v>
      </c>
      <c r="U66">
        <f>O66-SUM(Q66:T66)</f>
        <v>0</v>
      </c>
      <c r="V66">
        <f>U66*V$4</f>
        <v>0</v>
      </c>
      <c r="W66" s="39">
        <f>IF(ISERROR(LARGE($C66:$L66,W$5)),0,LARGE($C66:$L66,W$5))*W$4</f>
        <v>0</v>
      </c>
      <c r="X66" s="39">
        <f>IF(ISERROR(LARGE($C66:$L66,X$5)),0,LARGE($C66:$L66,X$5))*X$4</f>
        <v>0</v>
      </c>
      <c r="Y66" s="39">
        <f>IF(ISERROR(LARGE($C66:$L66,Y$5)),0,LARGE($C66:$L66,Y$5))*Y$4</f>
        <v>0</v>
      </c>
      <c r="Z66" s="39">
        <f>IF(ISERROR(LARGE($C66:$L66,Z$5)),0,LARGE($C66:$L66,Z$5))*Z$4</f>
        <v>0</v>
      </c>
      <c r="AA66" s="39">
        <f>IF(ISERROR(LARGE($C66:$L66,AA$5)),0,LARGE($C66:$L66,AA$5))*AA$4</f>
        <v>0</v>
      </c>
      <c r="AB66" s="39">
        <f>IF(ISERROR(LARGE($C66:$L66,AB$5)),0,LARGE($C66:$L66,AB$5))*AB$4</f>
        <v>0</v>
      </c>
      <c r="AC66" s="40">
        <f>SUM(V66:AB66)</f>
        <v>0</v>
      </c>
      <c r="AD66" s="41">
        <f>RANK(AC66,AC$6:AC$53)</f>
        <v>37</v>
      </c>
    </row>
    <row r="67" spans="1:30" ht="12.75">
      <c r="A67" s="19">
        <f t="shared" si="3"/>
        <v>62</v>
      </c>
      <c r="B67" s="20"/>
      <c r="C67" s="21">
        <f>IF(ISERROR(VLOOKUP($B67,'Vysledky (1)'!$B$5:$R$52,17,FALSE)),"",VLOOKUP($B67,'Vysledky (1)'!$B$5:$R$52,17,FALSE))</f>
      </c>
      <c r="D67" s="21">
        <f>IF(ISERROR(VLOOKUP($B67,'Vysledky (2)'!$B$5:$R$52,17,FALSE)),"",VLOOKUP($B67,'Vysledky (2)'!$B$5:$R$52,17,FALSE))</f>
      </c>
      <c r="E67" s="21">
        <f>IF(ISERROR(VLOOKUP($B67,'Vysledky (3)'!$B$5:$R$52,17,FALSE)),"",VLOOKUP($B67,'Vysledky (3)'!$B$5:$R$52,17,FALSE))</f>
      </c>
      <c r="F67" s="21">
        <f>IF(ISERROR(VLOOKUP($B67,'Vysledky (4)'!$B$5:$R$52,17,FALSE)),"",VLOOKUP($B67,'Vysledky (4)'!$B$5:$R$52,17,FALSE))</f>
      </c>
      <c r="G67" s="21">
        <f>IF(ISERROR(VLOOKUP($B67,'Vysledky (5)'!$B$5:$R$52,17,FALSE)),"",VLOOKUP($B67,'Vysledky (5)'!$B$5:$R$52,17,FALSE))</f>
      </c>
      <c r="H67" s="21">
        <f>IF(ISERROR(VLOOKUP($B67,'Vysledky (6)'!$B$5:$R$52,17,FALSE)),"",VLOOKUP($B67,'Vysledky (6)'!$B$5:$R$52,17,FALSE))</f>
      </c>
      <c r="I67" s="21">
        <f>IF(ISERROR(VLOOKUP($B67,'Vysledky (7)'!$B$5:$R$52,17,FALSE)),"",VLOOKUP($B67,'Vysledky (7)'!$B$5:$R$52,17,FALSE))</f>
      </c>
      <c r="J67" s="21">
        <f>IF(ISERROR(VLOOKUP($B67,'Vysledky (8)'!$B$5:$R$52,17,FALSE)),"",VLOOKUP($B67,'Vysledky (8)'!$B$5:$R$52,17,FALSE))</f>
      </c>
      <c r="K67" s="21">
        <f>IF(ISERROR(VLOOKUP($B67,'Vysledky (9)'!$B$5:$R$52,17,FALSE)),"",VLOOKUP($B67,'Vysledky (9)'!$B$5:$R$52,17,FALSE))</f>
      </c>
      <c r="L67" s="21">
        <f>IF(ISERROR(VLOOKUP($B67,'Vysledky (10)'!$B$5:$R$52,17,FALSE)),"",VLOOKUP($B67,'Vysledky (10)'!$B$5:$R$52,17,FALSE))</f>
      </c>
      <c r="M67" s="22">
        <f>U67</f>
        <v>0</v>
      </c>
      <c r="N67" s="2"/>
      <c r="O67">
        <f>SUM(C67:L67)</f>
        <v>0</v>
      </c>
      <c r="P67">
        <f>COUNT(C67:L67)</f>
        <v>0</v>
      </c>
      <c r="Q67" s="24">
        <f>IF($P67&gt;Q$3,MIN($C67:$L67),0)</f>
        <v>0</v>
      </c>
      <c r="R67" s="24">
        <f>IF($P67&gt;R$3,SMALL($C67:$L67,R$2),0)</f>
        <v>0</v>
      </c>
      <c r="S67" s="24">
        <f>IF($P67&gt;S$3,SMALL($C67:$L67,S$2),0)</f>
        <v>0</v>
      </c>
      <c r="T67" s="24">
        <f>IF($P67&gt;T$3,SMALL($C67:$L67,T$2),0)</f>
        <v>0</v>
      </c>
      <c r="U67">
        <f>O67-SUM(Q67:T67)</f>
        <v>0</v>
      </c>
      <c r="V67">
        <f>U67*V$4</f>
        <v>0</v>
      </c>
      <c r="W67" s="39">
        <f>IF(ISERROR(LARGE($C67:$L67,W$5)),0,LARGE($C67:$L67,W$5))*W$4</f>
        <v>0</v>
      </c>
      <c r="X67" s="39">
        <f>IF(ISERROR(LARGE($C67:$L67,X$5)),0,LARGE($C67:$L67,X$5))*X$4</f>
        <v>0</v>
      </c>
      <c r="Y67" s="39">
        <f>IF(ISERROR(LARGE($C67:$L67,Y$5)),0,LARGE($C67:$L67,Y$5))*Y$4</f>
        <v>0</v>
      </c>
      <c r="Z67" s="39">
        <f>IF(ISERROR(LARGE($C67:$L67,Z$5)),0,LARGE($C67:$L67,Z$5))*Z$4</f>
        <v>0</v>
      </c>
      <c r="AA67" s="39">
        <f>IF(ISERROR(LARGE($C67:$L67,AA$5)),0,LARGE($C67:$L67,AA$5))*AA$4</f>
        <v>0</v>
      </c>
      <c r="AB67" s="39">
        <f>IF(ISERROR(LARGE($C67:$L67,AB$5)),0,LARGE($C67:$L67,AB$5))*AB$4</f>
        <v>0</v>
      </c>
      <c r="AC67" s="40">
        <f>SUM(V67:AB67)</f>
        <v>0</v>
      </c>
      <c r="AD67" s="41">
        <f>RANK(AC67,AC$6:AC$53)</f>
        <v>37</v>
      </c>
    </row>
    <row r="68" spans="1:30" ht="12.75">
      <c r="A68" s="19">
        <f t="shared" si="3"/>
        <v>63</v>
      </c>
      <c r="B68" s="20"/>
      <c r="C68" s="21">
        <f>IF(ISERROR(VLOOKUP($B68,'Vysledky (1)'!$B$5:$R$52,17,FALSE)),"",VLOOKUP($B68,'Vysledky (1)'!$B$5:$R$52,17,FALSE))</f>
      </c>
      <c r="D68" s="21">
        <f>IF(ISERROR(VLOOKUP($B68,'Vysledky (2)'!$B$5:$R$52,17,FALSE)),"",VLOOKUP($B68,'Vysledky (2)'!$B$5:$R$52,17,FALSE))</f>
      </c>
      <c r="E68" s="21">
        <f>IF(ISERROR(VLOOKUP($B68,'Vysledky (3)'!$B$5:$R$52,17,FALSE)),"",VLOOKUP($B68,'Vysledky (3)'!$B$5:$R$52,17,FALSE))</f>
      </c>
      <c r="F68" s="21">
        <f>IF(ISERROR(VLOOKUP($B68,'Vysledky (4)'!$B$5:$R$52,17,FALSE)),"",VLOOKUP($B68,'Vysledky (4)'!$B$5:$R$52,17,FALSE))</f>
      </c>
      <c r="G68" s="21">
        <f>IF(ISERROR(VLOOKUP($B68,'Vysledky (5)'!$B$5:$R$52,17,FALSE)),"",VLOOKUP($B68,'Vysledky (5)'!$B$5:$R$52,17,FALSE))</f>
      </c>
      <c r="H68" s="21">
        <f>IF(ISERROR(VLOOKUP($B68,'Vysledky (6)'!$B$5:$R$52,17,FALSE)),"",VLOOKUP($B68,'Vysledky (6)'!$B$5:$R$52,17,FALSE))</f>
      </c>
      <c r="I68" s="21">
        <f>IF(ISERROR(VLOOKUP($B68,'Vysledky (7)'!$B$5:$R$52,17,FALSE)),"",VLOOKUP($B68,'Vysledky (7)'!$B$5:$R$52,17,FALSE))</f>
      </c>
      <c r="J68" s="21">
        <f>IF(ISERROR(VLOOKUP($B68,'Vysledky (8)'!$B$5:$R$52,17,FALSE)),"",VLOOKUP($B68,'Vysledky (8)'!$B$5:$R$52,17,FALSE))</f>
      </c>
      <c r="K68" s="21">
        <f>IF(ISERROR(VLOOKUP($B68,'Vysledky (9)'!$B$5:$R$52,17,FALSE)),"",VLOOKUP($B68,'Vysledky (9)'!$B$5:$R$52,17,FALSE))</f>
      </c>
      <c r="L68" s="21">
        <f>IF(ISERROR(VLOOKUP($B68,'Vysledky (10)'!$B$5:$R$52,17,FALSE)),"",VLOOKUP($B68,'Vysledky (10)'!$B$5:$R$52,17,FALSE))</f>
      </c>
      <c r="M68" s="22">
        <f>U68</f>
        <v>0</v>
      </c>
      <c r="N68" s="2"/>
      <c r="O68">
        <f>SUM(C68:L68)</f>
        <v>0</v>
      </c>
      <c r="P68">
        <f>COUNT(C68:L68)</f>
        <v>0</v>
      </c>
      <c r="Q68" s="24">
        <f>IF($P68&gt;Q$3,MIN($C68:$L68),0)</f>
        <v>0</v>
      </c>
      <c r="R68" s="24">
        <f>IF($P68&gt;R$3,SMALL($C68:$L68,R$2),0)</f>
        <v>0</v>
      </c>
      <c r="S68" s="24">
        <f>IF($P68&gt;S$3,SMALL($C68:$L68,S$2),0)</f>
        <v>0</v>
      </c>
      <c r="T68" s="24">
        <f>IF($P68&gt;T$3,SMALL($C68:$L68,T$2),0)</f>
        <v>0</v>
      </c>
      <c r="U68">
        <f>O68-SUM(Q68:T68)</f>
        <v>0</v>
      </c>
      <c r="V68">
        <f>U68*V$4</f>
        <v>0</v>
      </c>
      <c r="W68" s="39">
        <f>IF(ISERROR(LARGE($C68:$L68,W$5)),0,LARGE($C68:$L68,W$5))*W$4</f>
        <v>0</v>
      </c>
      <c r="X68" s="39">
        <f>IF(ISERROR(LARGE($C68:$L68,X$5)),0,LARGE($C68:$L68,X$5))*X$4</f>
        <v>0</v>
      </c>
      <c r="Y68" s="39">
        <f>IF(ISERROR(LARGE($C68:$L68,Y$5)),0,LARGE($C68:$L68,Y$5))*Y$4</f>
        <v>0</v>
      </c>
      <c r="Z68" s="39">
        <f>IF(ISERROR(LARGE($C68:$L68,Z$5)),0,LARGE($C68:$L68,Z$5))*Z$4</f>
        <v>0</v>
      </c>
      <c r="AA68" s="39">
        <f>IF(ISERROR(LARGE($C68:$L68,AA$5)),0,LARGE($C68:$L68,AA$5))*AA$4</f>
        <v>0</v>
      </c>
      <c r="AB68" s="39">
        <f>IF(ISERROR(LARGE($C68:$L68,AB$5)),0,LARGE($C68:$L68,AB$5))*AB$4</f>
        <v>0</v>
      </c>
      <c r="AC68" s="40">
        <f>SUM(V68:AB68)</f>
        <v>0</v>
      </c>
      <c r="AD68" s="41">
        <f>RANK(AC68,AC$6:AC$53)</f>
        <v>37</v>
      </c>
    </row>
    <row r="69" spans="1:30" ht="12.75">
      <c r="A69" s="19">
        <f t="shared" si="3"/>
        <v>64</v>
      </c>
      <c r="B69" s="20"/>
      <c r="C69" s="21">
        <f>IF(ISERROR(VLOOKUP($B69,'Vysledky (1)'!$B$5:$R$52,17,FALSE)),"",VLOOKUP($B69,'Vysledky (1)'!$B$5:$R$52,17,FALSE))</f>
      </c>
      <c r="D69" s="21">
        <f>IF(ISERROR(VLOOKUP($B69,'Vysledky (2)'!$B$5:$R$52,17,FALSE)),"",VLOOKUP($B69,'Vysledky (2)'!$B$5:$R$52,17,FALSE))</f>
      </c>
      <c r="E69" s="21">
        <f>IF(ISERROR(VLOOKUP($B69,'Vysledky (3)'!$B$5:$R$52,17,FALSE)),"",VLOOKUP($B69,'Vysledky (3)'!$B$5:$R$52,17,FALSE))</f>
      </c>
      <c r="F69" s="21">
        <f>IF(ISERROR(VLOOKUP($B69,'Vysledky (4)'!$B$5:$R$52,17,FALSE)),"",VLOOKUP($B69,'Vysledky (4)'!$B$5:$R$52,17,FALSE))</f>
      </c>
      <c r="G69" s="21">
        <f>IF(ISERROR(VLOOKUP($B69,'Vysledky (5)'!$B$5:$R$52,17,FALSE)),"",VLOOKUP($B69,'Vysledky (5)'!$B$5:$R$52,17,FALSE))</f>
      </c>
      <c r="H69" s="21">
        <f>IF(ISERROR(VLOOKUP($B69,'Vysledky (6)'!$B$5:$R$52,17,FALSE)),"",VLOOKUP($B69,'Vysledky (6)'!$B$5:$R$52,17,FALSE))</f>
      </c>
      <c r="I69" s="21">
        <f>IF(ISERROR(VLOOKUP($B69,'Vysledky (7)'!$B$5:$R$52,17,FALSE)),"",VLOOKUP($B69,'Vysledky (7)'!$B$5:$R$52,17,FALSE))</f>
      </c>
      <c r="J69" s="21">
        <f>IF(ISERROR(VLOOKUP($B69,'Vysledky (8)'!$B$5:$R$52,17,FALSE)),"",VLOOKUP($B69,'Vysledky (8)'!$B$5:$R$52,17,FALSE))</f>
      </c>
      <c r="K69" s="21">
        <f>IF(ISERROR(VLOOKUP($B69,'Vysledky (9)'!$B$5:$R$52,17,FALSE)),"",VLOOKUP($B69,'Vysledky (9)'!$B$5:$R$52,17,FALSE))</f>
      </c>
      <c r="L69" s="21">
        <f>IF(ISERROR(VLOOKUP($B69,'Vysledky (10)'!$B$5:$R$52,17,FALSE)),"",VLOOKUP($B69,'Vysledky (10)'!$B$5:$R$52,17,FALSE))</f>
      </c>
      <c r="M69" s="22">
        <f>U69</f>
        <v>0</v>
      </c>
      <c r="N69" s="2"/>
      <c r="O69">
        <f>SUM(C69:L69)</f>
        <v>0</v>
      </c>
      <c r="P69">
        <f>COUNT(C69:L69)</f>
        <v>0</v>
      </c>
      <c r="Q69" s="24">
        <f>IF($P69&gt;Q$3,MIN($C69:$L69),0)</f>
        <v>0</v>
      </c>
      <c r="R69" s="24">
        <f>IF($P69&gt;R$3,SMALL($C69:$L69,R$2),0)</f>
        <v>0</v>
      </c>
      <c r="S69" s="24">
        <f>IF($P69&gt;S$3,SMALL($C69:$L69,S$2),0)</f>
        <v>0</v>
      </c>
      <c r="T69" s="24">
        <f>IF($P69&gt;T$3,SMALL($C69:$L69,T$2),0)</f>
        <v>0</v>
      </c>
      <c r="U69">
        <f>O69-SUM(Q69:T69)</f>
        <v>0</v>
      </c>
      <c r="V69">
        <f>U69*V$4</f>
        <v>0</v>
      </c>
      <c r="W69" s="39">
        <f>IF(ISERROR(LARGE($C69:$L69,W$5)),0,LARGE($C69:$L69,W$5))*W$4</f>
        <v>0</v>
      </c>
      <c r="X69" s="39">
        <f>IF(ISERROR(LARGE($C69:$L69,X$5)),0,LARGE($C69:$L69,X$5))*X$4</f>
        <v>0</v>
      </c>
      <c r="Y69" s="39">
        <f>IF(ISERROR(LARGE($C69:$L69,Y$5)),0,LARGE($C69:$L69,Y$5))*Y$4</f>
        <v>0</v>
      </c>
      <c r="Z69" s="39">
        <f>IF(ISERROR(LARGE($C69:$L69,Z$5)),0,LARGE($C69:$L69,Z$5))*Z$4</f>
        <v>0</v>
      </c>
      <c r="AA69" s="39">
        <f>IF(ISERROR(LARGE($C69:$L69,AA$5)),0,LARGE($C69:$L69,AA$5))*AA$4</f>
        <v>0</v>
      </c>
      <c r="AB69" s="39">
        <f>IF(ISERROR(LARGE($C69:$L69,AB$5)),0,LARGE($C69:$L69,AB$5))*AB$4</f>
        <v>0</v>
      </c>
      <c r="AC69" s="40">
        <f>SUM(V69:AB69)</f>
        <v>0</v>
      </c>
      <c r="AD69" s="41">
        <f>RANK(AC69,AC$6:AC$53)</f>
        <v>37</v>
      </c>
    </row>
    <row r="70" spans="1:30" ht="12.75">
      <c r="A70" s="19">
        <f t="shared" si="3"/>
        <v>65</v>
      </c>
      <c r="B70" s="20"/>
      <c r="C70" s="21">
        <f>IF(ISERROR(VLOOKUP($B70,'Vysledky (1)'!$B$5:$R$52,17,FALSE)),"",VLOOKUP($B70,'Vysledky (1)'!$B$5:$R$52,17,FALSE))</f>
      </c>
      <c r="D70" s="21">
        <f>IF(ISERROR(VLOOKUP($B70,'Vysledky (2)'!$B$5:$R$52,17,FALSE)),"",VLOOKUP($B70,'Vysledky (2)'!$B$5:$R$52,17,FALSE))</f>
      </c>
      <c r="E70" s="21">
        <f>IF(ISERROR(VLOOKUP($B70,'Vysledky (3)'!$B$5:$R$52,17,FALSE)),"",VLOOKUP($B70,'Vysledky (3)'!$B$5:$R$52,17,FALSE))</f>
      </c>
      <c r="F70" s="21">
        <f>IF(ISERROR(VLOOKUP($B70,'Vysledky (4)'!$B$5:$R$52,17,FALSE)),"",VLOOKUP($B70,'Vysledky (4)'!$B$5:$R$52,17,FALSE))</f>
      </c>
      <c r="G70" s="21">
        <f>IF(ISERROR(VLOOKUP($B70,'Vysledky (5)'!$B$5:$R$52,17,FALSE)),"",VLOOKUP($B70,'Vysledky (5)'!$B$5:$R$52,17,FALSE))</f>
      </c>
      <c r="H70" s="21">
        <f>IF(ISERROR(VLOOKUP($B70,'Vysledky (6)'!$B$5:$R$52,17,FALSE)),"",VLOOKUP($B70,'Vysledky (6)'!$B$5:$R$52,17,FALSE))</f>
      </c>
      <c r="I70" s="21">
        <f>IF(ISERROR(VLOOKUP($B70,'Vysledky (7)'!$B$5:$R$52,17,FALSE)),"",VLOOKUP($B70,'Vysledky (7)'!$B$5:$R$52,17,FALSE))</f>
      </c>
      <c r="J70" s="21">
        <f>IF(ISERROR(VLOOKUP($B70,'Vysledky (8)'!$B$5:$R$52,17,FALSE)),"",VLOOKUP($B70,'Vysledky (8)'!$B$5:$R$52,17,FALSE))</f>
      </c>
      <c r="K70" s="21">
        <f>IF(ISERROR(VLOOKUP($B70,'Vysledky (9)'!$B$5:$R$52,17,FALSE)),"",VLOOKUP($B70,'Vysledky (9)'!$B$5:$R$52,17,FALSE))</f>
      </c>
      <c r="L70" s="21">
        <f>IF(ISERROR(VLOOKUP($B70,'Vysledky (10)'!$B$5:$R$52,17,FALSE)),"",VLOOKUP($B70,'Vysledky (10)'!$B$5:$R$52,17,FALSE))</f>
      </c>
      <c r="M70" s="22">
        <f>U70</f>
        <v>0</v>
      </c>
      <c r="N70" s="2"/>
      <c r="O70">
        <f>SUM(C70:L70)</f>
        <v>0</v>
      </c>
      <c r="P70">
        <f>COUNT(C70:L70)</f>
        <v>0</v>
      </c>
      <c r="Q70" s="24">
        <f>IF($P70&gt;Q$3,MIN($C70:$L70),0)</f>
        <v>0</v>
      </c>
      <c r="R70" s="24">
        <f>IF($P70&gt;R$3,SMALL($C70:$L70,R$2),0)</f>
        <v>0</v>
      </c>
      <c r="S70" s="24">
        <f>IF($P70&gt;S$3,SMALL($C70:$L70,S$2),0)</f>
        <v>0</v>
      </c>
      <c r="T70" s="24">
        <f>IF($P70&gt;T$3,SMALL($C70:$L70,T$2),0)</f>
        <v>0</v>
      </c>
      <c r="U70">
        <f>O70-SUM(Q70:T70)</f>
        <v>0</v>
      </c>
      <c r="V70">
        <f>U70*V$4</f>
        <v>0</v>
      </c>
      <c r="W70" s="39">
        <f>IF(ISERROR(LARGE($C70:$L70,W$5)),0,LARGE($C70:$L70,W$5))*W$4</f>
        <v>0</v>
      </c>
      <c r="X70" s="39">
        <f>IF(ISERROR(LARGE($C70:$L70,X$5)),0,LARGE($C70:$L70,X$5))*X$4</f>
        <v>0</v>
      </c>
      <c r="Y70" s="39">
        <f>IF(ISERROR(LARGE($C70:$L70,Y$5)),0,LARGE($C70:$L70,Y$5))*Y$4</f>
        <v>0</v>
      </c>
      <c r="Z70" s="39">
        <f>IF(ISERROR(LARGE($C70:$L70,Z$5)),0,LARGE($C70:$L70,Z$5))*Z$4</f>
        <v>0</v>
      </c>
      <c r="AA70" s="39">
        <f>IF(ISERROR(LARGE($C70:$L70,AA$5)),0,LARGE($C70:$L70,AA$5))*AA$4</f>
        <v>0</v>
      </c>
      <c r="AB70" s="39">
        <f>IF(ISERROR(LARGE($C70:$L70,AB$5)),0,LARGE($C70:$L70,AB$5))*AB$4</f>
        <v>0</v>
      </c>
      <c r="AC70" s="40">
        <f>SUM(V70:AB70)</f>
        <v>0</v>
      </c>
      <c r="AD70" s="41">
        <f>RANK(AC70,AC$6:AC$53)</f>
        <v>37</v>
      </c>
    </row>
    <row r="71" spans="1:30" ht="12.75">
      <c r="A71" s="19">
        <f t="shared" si="3"/>
        <v>66</v>
      </c>
      <c r="B71" s="20"/>
      <c r="C71" s="21">
        <f>IF(ISERROR(VLOOKUP($B71,'Vysledky (1)'!$B$5:$R$52,17,FALSE)),"",VLOOKUP($B71,'Vysledky (1)'!$B$5:$R$52,17,FALSE))</f>
      </c>
      <c r="D71" s="21">
        <f>IF(ISERROR(VLOOKUP($B71,'Vysledky (2)'!$B$5:$R$52,17,FALSE)),"",VLOOKUP($B71,'Vysledky (2)'!$B$5:$R$52,17,FALSE))</f>
      </c>
      <c r="E71" s="21">
        <f>IF(ISERROR(VLOOKUP($B71,'Vysledky (3)'!$B$5:$R$52,17,FALSE)),"",VLOOKUP($B71,'Vysledky (3)'!$B$5:$R$52,17,FALSE))</f>
      </c>
      <c r="F71" s="21">
        <f>IF(ISERROR(VLOOKUP($B71,'Vysledky (4)'!$B$5:$R$52,17,FALSE)),"",VLOOKUP($B71,'Vysledky (4)'!$B$5:$R$52,17,FALSE))</f>
      </c>
      <c r="G71" s="21">
        <f>IF(ISERROR(VLOOKUP($B71,'Vysledky (5)'!$B$5:$R$52,17,FALSE)),"",VLOOKUP($B71,'Vysledky (5)'!$B$5:$R$52,17,FALSE))</f>
      </c>
      <c r="H71" s="21">
        <f>IF(ISERROR(VLOOKUP($B71,'Vysledky (6)'!$B$5:$R$52,17,FALSE)),"",VLOOKUP($B71,'Vysledky (6)'!$B$5:$R$52,17,FALSE))</f>
      </c>
      <c r="I71" s="21">
        <f>IF(ISERROR(VLOOKUP($B71,'Vysledky (7)'!$B$5:$R$52,17,FALSE)),"",VLOOKUP($B71,'Vysledky (7)'!$B$5:$R$52,17,FALSE))</f>
      </c>
      <c r="J71" s="21">
        <f>IF(ISERROR(VLOOKUP($B71,'Vysledky (8)'!$B$5:$R$52,17,FALSE)),"",VLOOKUP($B71,'Vysledky (8)'!$B$5:$R$52,17,FALSE))</f>
      </c>
      <c r="K71" s="21">
        <f>IF(ISERROR(VLOOKUP($B71,'Vysledky (9)'!$B$5:$R$52,17,FALSE)),"",VLOOKUP($B71,'Vysledky (9)'!$B$5:$R$52,17,FALSE))</f>
      </c>
      <c r="L71" s="21">
        <f>IF(ISERROR(VLOOKUP($B71,'Vysledky (10)'!$B$5:$R$52,17,FALSE)),"",VLOOKUP($B71,'Vysledky (10)'!$B$5:$R$52,17,FALSE))</f>
      </c>
      <c r="M71" s="22">
        <f>U71</f>
        <v>0</v>
      </c>
      <c r="N71" s="2"/>
      <c r="O71">
        <f>SUM(C71:L71)</f>
        <v>0</v>
      </c>
      <c r="P71">
        <f>COUNT(C71:L71)</f>
        <v>0</v>
      </c>
      <c r="Q71" s="24">
        <f>IF($P71&gt;Q$3,MIN($C71:$L71),0)</f>
        <v>0</v>
      </c>
      <c r="R71" s="24">
        <f>IF($P71&gt;R$3,SMALL($C71:$L71,R$2),0)</f>
        <v>0</v>
      </c>
      <c r="S71" s="24">
        <f>IF($P71&gt;S$3,SMALL($C71:$L71,S$2),0)</f>
        <v>0</v>
      </c>
      <c r="T71" s="24">
        <f>IF($P71&gt;T$3,SMALL($C71:$L71,T$2),0)</f>
        <v>0</v>
      </c>
      <c r="U71">
        <f>O71-SUM(Q71:T71)</f>
        <v>0</v>
      </c>
      <c r="V71">
        <f>U71*V$4</f>
        <v>0</v>
      </c>
      <c r="W71" s="39">
        <f>IF(ISERROR(LARGE($C71:$L71,W$5)),0,LARGE($C71:$L71,W$5))*W$4</f>
        <v>0</v>
      </c>
      <c r="X71" s="39">
        <f>IF(ISERROR(LARGE($C71:$L71,X$5)),0,LARGE($C71:$L71,X$5))*X$4</f>
        <v>0</v>
      </c>
      <c r="Y71" s="39">
        <f>IF(ISERROR(LARGE($C71:$L71,Y$5)),0,LARGE($C71:$L71,Y$5))*Y$4</f>
        <v>0</v>
      </c>
      <c r="Z71" s="39">
        <f>IF(ISERROR(LARGE($C71:$L71,Z$5)),0,LARGE($C71:$L71,Z$5))*Z$4</f>
        <v>0</v>
      </c>
      <c r="AA71" s="39">
        <f>IF(ISERROR(LARGE($C71:$L71,AA$5)),0,LARGE($C71:$L71,AA$5))*AA$4</f>
        <v>0</v>
      </c>
      <c r="AB71" s="39">
        <f>IF(ISERROR(LARGE($C71:$L71,AB$5)),0,LARGE($C71:$L71,AB$5))*AB$4</f>
        <v>0</v>
      </c>
      <c r="AC71" s="40">
        <f>SUM(V71:AB71)</f>
        <v>0</v>
      </c>
      <c r="AD71" s="41">
        <f>RANK(AC71,AC$6:AC$53)</f>
        <v>37</v>
      </c>
    </row>
    <row r="72" ht="12.75">
      <c r="O72">
        <f>SUM(C72:L72)</f>
        <v>0</v>
      </c>
    </row>
  </sheetData>
  <sheetProtection selectLockedCells="1" selectUnlockedCells="1"/>
  <mergeCells count="1">
    <mergeCell ref="A1:D1"/>
  </mergeCells>
  <conditionalFormatting sqref="P6:P71">
    <cfRule type="cellIs" priority="1" dxfId="21" operator="greaterThan" stopIfTrue="1">
      <formula>9</formula>
    </cfRule>
  </conditionalFormatting>
  <printOptions/>
  <pageMargins left="0.7479166666666667" right="0.7479166666666667" top="0.5201388888888889" bottom="0.3798611111111111" header="0.5118055555555555" footer="0.5118055555555555"/>
  <pageSetup fitToHeight="2" fitToWidth="1" horizontalDpi="300" verticalDpi="3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S64"/>
  <sheetViews>
    <sheetView showZeros="0" zoomScalePageLayoutView="0" workbookViewId="0" topLeftCell="A1">
      <selection activeCell="A1" sqref="A1:R1"/>
    </sheetView>
  </sheetViews>
  <sheetFormatPr defaultColWidth="9.140625" defaultRowHeight="12.75"/>
  <cols>
    <col min="1" max="1" width="4.140625" style="26" customWidth="1"/>
    <col min="2" max="2" width="20.57421875" style="27" customWidth="1"/>
    <col min="3" max="3" width="3.28125" style="26" customWidth="1"/>
    <col min="4" max="6" width="5.140625" style="26" customWidth="1"/>
    <col min="7" max="7" width="5.00390625" style="26" customWidth="1"/>
    <col min="8" max="8" width="7.7109375" style="26" hidden="1" customWidth="1"/>
    <col min="9" max="9" width="7.28125" style="26" customWidth="1"/>
    <col min="10" max="10" width="6.57421875" style="26" customWidth="1"/>
    <col min="11" max="11" width="7.421875" style="28" customWidth="1"/>
    <col min="12" max="12" width="7.140625" style="28" customWidth="1"/>
    <col min="13" max="13" width="5.8515625" style="28" hidden="1" customWidth="1"/>
    <col min="14" max="14" width="0" style="26" hidden="1" customWidth="1"/>
    <col min="15" max="18" width="9.140625" style="26" customWidth="1"/>
    <col min="19" max="19" width="17.8515625" style="26" customWidth="1"/>
    <col min="20" max="16384" width="9.140625" style="26" customWidth="1"/>
  </cols>
  <sheetData>
    <row r="1" spans="1:18" s="91" customFormat="1" ht="28.5" customHeight="1" thickBot="1" thickTop="1">
      <c r="A1" s="182" t="s">
        <v>79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4"/>
    </row>
    <row r="2" spans="1:18" s="91" customFormat="1" ht="18.75" customHeight="1" thickBot="1" thickTop="1">
      <c r="A2" s="185"/>
      <c r="B2" s="186"/>
      <c r="C2" s="186"/>
      <c r="D2" s="187"/>
      <c r="E2" s="187"/>
      <c r="F2" s="187"/>
      <c r="G2" s="188"/>
      <c r="H2" s="92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19" s="91" customFormat="1" ht="19.5" customHeight="1" thickBot="1" thickTop="1">
      <c r="A3" s="191" t="s">
        <v>22</v>
      </c>
      <c r="B3" s="193" t="s">
        <v>23</v>
      </c>
      <c r="C3" s="93"/>
      <c r="D3" s="195" t="s">
        <v>24</v>
      </c>
      <c r="E3" s="195"/>
      <c r="F3" s="195"/>
      <c r="G3" s="196"/>
      <c r="H3" s="94"/>
      <c r="I3" s="197" t="s">
        <v>25</v>
      </c>
      <c r="J3" s="198"/>
      <c r="K3" s="179" t="s">
        <v>26</v>
      </c>
      <c r="L3" s="179"/>
      <c r="M3" s="95"/>
      <c r="N3" s="96" t="s">
        <v>26</v>
      </c>
      <c r="O3" s="180" t="s">
        <v>50</v>
      </c>
      <c r="P3" s="180"/>
      <c r="Q3" s="180"/>
      <c r="R3" s="181"/>
      <c r="S3" s="178" t="s">
        <v>54</v>
      </c>
    </row>
    <row r="4" spans="1:18" s="91" customFormat="1" ht="15.75" customHeight="1" thickBot="1" thickTop="1">
      <c r="A4" s="192"/>
      <c r="B4" s="194"/>
      <c r="C4" s="97"/>
      <c r="D4" s="98" t="s">
        <v>27</v>
      </c>
      <c r="E4" s="99" t="s">
        <v>28</v>
      </c>
      <c r="F4" s="99" t="s">
        <v>29</v>
      </c>
      <c r="G4" s="119" t="s">
        <v>30</v>
      </c>
      <c r="H4" s="118" t="s">
        <v>51</v>
      </c>
      <c r="I4" s="100" t="s">
        <v>31</v>
      </c>
      <c r="J4" s="101" t="s">
        <v>32</v>
      </c>
      <c r="K4" s="102" t="s">
        <v>33</v>
      </c>
      <c r="L4" s="103" t="s">
        <v>34</v>
      </c>
      <c r="M4" s="104" t="s">
        <v>35</v>
      </c>
      <c r="N4" s="105" t="s">
        <v>36</v>
      </c>
      <c r="O4" s="106" t="s">
        <v>37</v>
      </c>
      <c r="P4" s="106" t="s">
        <v>38</v>
      </c>
      <c r="Q4" s="107" t="s">
        <v>39</v>
      </c>
      <c r="R4" s="107" t="s">
        <v>40</v>
      </c>
    </row>
    <row r="5" spans="1:19" ht="13.5" thickTop="1">
      <c r="A5" s="29">
        <v>1</v>
      </c>
      <c r="B5" s="42"/>
      <c r="C5" s="43"/>
      <c r="D5" s="44"/>
      <c r="E5" s="45"/>
      <c r="F5" s="45"/>
      <c r="G5" s="120"/>
      <c r="H5" s="115"/>
      <c r="I5" s="46"/>
      <c r="J5" s="47"/>
      <c r="K5" s="48"/>
      <c r="L5" s="111"/>
      <c r="M5" s="108"/>
      <c r="N5" s="49"/>
      <c r="O5" s="50"/>
      <c r="P5" s="51"/>
      <c r="Q5" s="52"/>
      <c r="R5" s="52"/>
      <c r="S5" s="177">
        <f>IF(B5="","",IF(ISNA(VLOOKUP(B5,Celkove!$B$6:$M$71,12,FALSE)),"Neni seznamu!",""))</f>
      </c>
    </row>
    <row r="6" spans="1:19" ht="12.75">
      <c r="A6" s="30">
        <f>A5+1</f>
        <v>2</v>
      </c>
      <c r="B6" s="53"/>
      <c r="C6" s="54"/>
      <c r="D6" s="55"/>
      <c r="E6" s="56"/>
      <c r="F6" s="56"/>
      <c r="G6" s="121"/>
      <c r="H6" s="116"/>
      <c r="I6" s="57"/>
      <c r="J6" s="58"/>
      <c r="K6" s="59"/>
      <c r="L6" s="112"/>
      <c r="M6" s="109"/>
      <c r="N6" s="60"/>
      <c r="O6" s="50"/>
      <c r="P6" s="51"/>
      <c r="Q6" s="52"/>
      <c r="R6" s="52"/>
      <c r="S6" s="177">
        <f>IF(B6="","",IF(ISNA(VLOOKUP(B6,Celkove!$B$6:$M$71,12,FALSE)),"Neni seznamu!",""))</f>
      </c>
    </row>
    <row r="7" spans="1:19" ht="12.75">
      <c r="A7" s="30">
        <f>A6+1</f>
        <v>3</v>
      </c>
      <c r="B7" s="53"/>
      <c r="C7" s="54"/>
      <c r="D7" s="55"/>
      <c r="E7" s="56"/>
      <c r="F7" s="56"/>
      <c r="G7" s="121"/>
      <c r="H7" s="116"/>
      <c r="I7" s="57"/>
      <c r="J7" s="58"/>
      <c r="K7" s="59"/>
      <c r="L7" s="112"/>
      <c r="M7" s="109"/>
      <c r="N7" s="60"/>
      <c r="O7" s="50"/>
      <c r="P7" s="51"/>
      <c r="Q7" s="52"/>
      <c r="R7" s="52"/>
      <c r="S7" s="177">
        <f>IF(B7="","",IF(ISNA(VLOOKUP(B7,Celkove!$B$6:$M$71,12,FALSE)),"Neni seznamu!",""))</f>
      </c>
    </row>
    <row r="8" spans="1:19" ht="12.75">
      <c r="A8" s="30">
        <f>A7+1</f>
        <v>4</v>
      </c>
      <c r="B8" s="53"/>
      <c r="C8" s="54"/>
      <c r="D8" s="55"/>
      <c r="E8" s="56"/>
      <c r="F8" s="56"/>
      <c r="G8" s="121"/>
      <c r="H8" s="116"/>
      <c r="I8" s="57"/>
      <c r="J8" s="58"/>
      <c r="K8" s="59"/>
      <c r="L8" s="112"/>
      <c r="M8" s="109"/>
      <c r="N8" s="60"/>
      <c r="O8" s="50"/>
      <c r="P8" s="51"/>
      <c r="Q8" s="52"/>
      <c r="R8" s="52"/>
      <c r="S8" s="177">
        <f>IF(B8="","",IF(ISNA(VLOOKUP(B8,Celkove!$B$6:$M$71,12,FALSE)),"Neni seznamu!",""))</f>
      </c>
    </row>
    <row r="9" spans="1:19" ht="12.75">
      <c r="A9" s="30">
        <f>A8+1</f>
        <v>5</v>
      </c>
      <c r="B9" s="53"/>
      <c r="C9" s="54"/>
      <c r="D9" s="55"/>
      <c r="E9" s="56"/>
      <c r="F9" s="56"/>
      <c r="G9" s="121"/>
      <c r="H9" s="116"/>
      <c r="I9" s="57"/>
      <c r="J9" s="58"/>
      <c r="K9" s="59"/>
      <c r="L9" s="112"/>
      <c r="M9" s="109"/>
      <c r="N9" s="60"/>
      <c r="O9" s="50"/>
      <c r="P9" s="51"/>
      <c r="Q9" s="52"/>
      <c r="R9" s="52"/>
      <c r="S9" s="177">
        <f>IF(B9="","",IF(ISNA(VLOOKUP(B9,Celkove!$B$6:$M$71,12,FALSE)),"Neni seznamu!",""))</f>
      </c>
    </row>
    <row r="10" spans="1:19" ht="12.75">
      <c r="A10" s="30">
        <f>A9+1</f>
        <v>6</v>
      </c>
      <c r="B10" s="61"/>
      <c r="C10" s="54"/>
      <c r="D10" s="55"/>
      <c r="E10" s="56"/>
      <c r="F10" s="56"/>
      <c r="G10" s="121"/>
      <c r="H10" s="116"/>
      <c r="I10" s="57"/>
      <c r="J10" s="58"/>
      <c r="K10" s="59"/>
      <c r="L10" s="112"/>
      <c r="M10" s="109"/>
      <c r="N10" s="60"/>
      <c r="O10" s="50"/>
      <c r="P10" s="51"/>
      <c r="Q10" s="52"/>
      <c r="R10" s="52"/>
      <c r="S10" s="177">
        <f>IF(B10="","",IF(ISNA(VLOOKUP(B10,Celkove!$B$6:$M$71,12,FALSE)),"Neni seznamu!",""))</f>
      </c>
    </row>
    <row r="11" spans="1:19" ht="12.75">
      <c r="A11" s="30">
        <v>7</v>
      </c>
      <c r="B11" s="62"/>
      <c r="C11" s="54"/>
      <c r="D11" s="55"/>
      <c r="E11" s="56"/>
      <c r="F11" s="56"/>
      <c r="G11" s="121"/>
      <c r="H11" s="116"/>
      <c r="I11" s="57"/>
      <c r="J11" s="58"/>
      <c r="K11" s="59"/>
      <c r="L11" s="112"/>
      <c r="M11" s="109"/>
      <c r="N11" s="60"/>
      <c r="O11" s="50"/>
      <c r="P11" s="51"/>
      <c r="Q11" s="52"/>
      <c r="R11" s="52"/>
      <c r="S11" s="177">
        <f>IF(B11="","",IF(ISNA(VLOOKUP(B11,Celkove!$B$6:$M$71,12,FALSE)),"Neni seznamu!",""))</f>
      </c>
    </row>
    <row r="12" spans="1:19" ht="12.75">
      <c r="A12" s="30">
        <f aca="true" t="shared" si="0" ref="A12:A52">A11+1</f>
        <v>8</v>
      </c>
      <c r="B12" s="61"/>
      <c r="C12" s="54"/>
      <c r="D12" s="55"/>
      <c r="E12" s="56"/>
      <c r="F12" s="56"/>
      <c r="G12" s="121"/>
      <c r="H12" s="116"/>
      <c r="I12" s="57"/>
      <c r="J12" s="58"/>
      <c r="K12" s="59"/>
      <c r="L12" s="112"/>
      <c r="M12" s="109"/>
      <c r="N12" s="60"/>
      <c r="O12" s="50"/>
      <c r="P12" s="51"/>
      <c r="Q12" s="52"/>
      <c r="R12" s="52"/>
      <c r="S12" s="177">
        <f>IF(B12="","",IF(ISNA(VLOOKUP(B12,Celkove!$B$6:$M$71,12,FALSE)),"Neni seznamu!",""))</f>
      </c>
    </row>
    <row r="13" spans="1:19" ht="12.75">
      <c r="A13" s="30">
        <f t="shared" si="0"/>
        <v>9</v>
      </c>
      <c r="B13" s="63"/>
      <c r="C13" s="54"/>
      <c r="D13" s="55"/>
      <c r="E13" s="56"/>
      <c r="F13" s="56"/>
      <c r="G13" s="121"/>
      <c r="H13" s="116"/>
      <c r="I13" s="57"/>
      <c r="J13" s="58"/>
      <c r="K13" s="59"/>
      <c r="L13" s="112"/>
      <c r="M13" s="109"/>
      <c r="N13" s="60"/>
      <c r="O13" s="50"/>
      <c r="P13" s="51"/>
      <c r="Q13" s="52"/>
      <c r="R13" s="52"/>
      <c r="S13" s="177">
        <f>IF(B13="","",IF(ISNA(VLOOKUP(B13,Celkove!$B$6:$M$71,12,FALSE)),"Neni seznamu!",""))</f>
      </c>
    </row>
    <row r="14" spans="1:19" ht="12.75">
      <c r="A14" s="30">
        <f t="shared" si="0"/>
        <v>10</v>
      </c>
      <c r="B14" s="63"/>
      <c r="C14" s="54"/>
      <c r="D14" s="55"/>
      <c r="E14" s="56"/>
      <c r="F14" s="56"/>
      <c r="G14" s="121"/>
      <c r="H14" s="116"/>
      <c r="I14" s="57"/>
      <c r="J14" s="58"/>
      <c r="K14" s="59"/>
      <c r="L14" s="112"/>
      <c r="M14" s="109"/>
      <c r="N14" s="60"/>
      <c r="O14" s="50"/>
      <c r="P14" s="51"/>
      <c r="Q14" s="52"/>
      <c r="R14" s="52"/>
      <c r="S14" s="177">
        <f>IF(B14="","",IF(ISNA(VLOOKUP(B14,Celkove!$B$6:$M$71,12,FALSE)),"Neni seznamu!",""))</f>
      </c>
    </row>
    <row r="15" spans="1:19" ht="12.75">
      <c r="A15" s="30">
        <f t="shared" si="0"/>
        <v>11</v>
      </c>
      <c r="B15" s="61"/>
      <c r="C15" s="54"/>
      <c r="D15" s="55"/>
      <c r="E15" s="56"/>
      <c r="F15" s="56"/>
      <c r="G15" s="121"/>
      <c r="H15" s="116"/>
      <c r="I15" s="57"/>
      <c r="J15" s="58"/>
      <c r="K15" s="59"/>
      <c r="L15" s="112"/>
      <c r="M15" s="109"/>
      <c r="N15" s="60"/>
      <c r="O15" s="50"/>
      <c r="P15" s="51"/>
      <c r="Q15" s="52"/>
      <c r="R15" s="52"/>
      <c r="S15" s="177">
        <f>IF(B15="","",IF(ISNA(VLOOKUP(B15,Celkove!$B$6:$M$71,12,FALSE)),"Neni seznamu!",""))</f>
      </c>
    </row>
    <row r="16" spans="1:19" ht="13.5" thickBot="1">
      <c r="A16" s="31">
        <f t="shared" si="0"/>
        <v>12</v>
      </c>
      <c r="B16" s="64"/>
      <c r="C16" s="65"/>
      <c r="D16" s="66"/>
      <c r="E16" s="67"/>
      <c r="F16" s="67"/>
      <c r="G16" s="122"/>
      <c r="H16" s="116"/>
      <c r="I16" s="68"/>
      <c r="J16" s="69"/>
      <c r="K16" s="70"/>
      <c r="L16" s="113"/>
      <c r="M16" s="110"/>
      <c r="N16" s="71"/>
      <c r="O16" s="72"/>
      <c r="P16" s="73"/>
      <c r="Q16" s="74"/>
      <c r="R16" s="74"/>
      <c r="S16" s="177">
        <f>IF(B16="","",IF(ISNA(VLOOKUP(B16,Celkove!$B$6:$M$71,12,FALSE)),"Neni seznamu!",""))</f>
      </c>
    </row>
    <row r="17" spans="1:19" ht="13.5" thickTop="1">
      <c r="A17" s="29">
        <f t="shared" si="0"/>
        <v>13</v>
      </c>
      <c r="B17" s="75"/>
      <c r="C17" s="43"/>
      <c r="D17" s="44"/>
      <c r="E17" s="45"/>
      <c r="F17" s="45"/>
      <c r="G17" s="123"/>
      <c r="H17" s="116"/>
      <c r="I17" s="46"/>
      <c r="J17" s="47"/>
      <c r="K17" s="48"/>
      <c r="L17" s="111"/>
      <c r="M17" s="108"/>
      <c r="N17" s="49"/>
      <c r="O17" s="50"/>
      <c r="P17" s="51"/>
      <c r="Q17" s="52"/>
      <c r="R17" s="52"/>
      <c r="S17" s="177">
        <f>IF(B17="","",IF(ISNA(VLOOKUP(B17,Celkove!$B$6:$M$71,12,FALSE)),"Neni seznamu!",""))</f>
      </c>
    </row>
    <row r="18" spans="1:19" ht="12.75">
      <c r="A18" s="30">
        <f t="shared" si="0"/>
        <v>14</v>
      </c>
      <c r="B18" s="63"/>
      <c r="C18" s="54"/>
      <c r="D18" s="55"/>
      <c r="E18" s="56"/>
      <c r="F18" s="56"/>
      <c r="G18" s="121"/>
      <c r="H18" s="116"/>
      <c r="I18" s="57"/>
      <c r="J18" s="58"/>
      <c r="K18" s="59"/>
      <c r="L18" s="112"/>
      <c r="M18" s="109"/>
      <c r="N18" s="60"/>
      <c r="O18" s="50"/>
      <c r="P18" s="51"/>
      <c r="Q18" s="52"/>
      <c r="R18" s="52"/>
      <c r="S18" s="177">
        <f>IF(B18="","",IF(ISNA(VLOOKUP(B18,Celkove!$B$6:$M$71,12,FALSE)),"Neni seznamu!",""))</f>
      </c>
    </row>
    <row r="19" spans="1:19" ht="12.75">
      <c r="A19" s="30">
        <f t="shared" si="0"/>
        <v>15</v>
      </c>
      <c r="B19" s="61"/>
      <c r="C19" s="54"/>
      <c r="D19" s="55"/>
      <c r="E19" s="56"/>
      <c r="F19" s="56"/>
      <c r="G19" s="121"/>
      <c r="H19" s="116"/>
      <c r="I19" s="57"/>
      <c r="J19" s="58"/>
      <c r="K19" s="59"/>
      <c r="L19" s="112"/>
      <c r="M19" s="109"/>
      <c r="N19" s="60"/>
      <c r="O19" s="50"/>
      <c r="P19" s="51"/>
      <c r="Q19" s="52"/>
      <c r="R19" s="52"/>
      <c r="S19" s="177">
        <f>IF(B19="","",IF(ISNA(VLOOKUP(B19,Celkove!$B$6:$M$71,12,FALSE)),"Neni seznamu!",""))</f>
      </c>
    </row>
    <row r="20" spans="1:19" ht="12.75">
      <c r="A20" s="30">
        <f t="shared" si="0"/>
        <v>16</v>
      </c>
      <c r="B20" s="61"/>
      <c r="C20" s="54"/>
      <c r="D20" s="55"/>
      <c r="E20" s="56"/>
      <c r="F20" s="56"/>
      <c r="G20" s="121"/>
      <c r="H20" s="116"/>
      <c r="I20" s="57"/>
      <c r="J20" s="58"/>
      <c r="K20" s="59"/>
      <c r="L20" s="112"/>
      <c r="M20" s="109"/>
      <c r="N20" s="60"/>
      <c r="O20" s="50"/>
      <c r="P20" s="51"/>
      <c r="Q20" s="52"/>
      <c r="R20" s="52"/>
      <c r="S20" s="177">
        <f>IF(B20="","",IF(ISNA(VLOOKUP(B20,Celkove!$B$6:$M$71,12,FALSE)),"Neni seznamu!",""))</f>
      </c>
    </row>
    <row r="21" spans="1:19" ht="12.75">
      <c r="A21" s="30">
        <f t="shared" si="0"/>
        <v>17</v>
      </c>
      <c r="B21" s="62"/>
      <c r="C21" s="54"/>
      <c r="D21" s="55"/>
      <c r="E21" s="56"/>
      <c r="F21" s="56"/>
      <c r="G21" s="121"/>
      <c r="H21" s="116"/>
      <c r="I21" s="57"/>
      <c r="J21" s="58"/>
      <c r="K21" s="59"/>
      <c r="L21" s="112"/>
      <c r="M21" s="109"/>
      <c r="N21" s="60"/>
      <c r="O21" s="50"/>
      <c r="P21" s="51"/>
      <c r="Q21" s="52"/>
      <c r="R21" s="52"/>
      <c r="S21" s="177">
        <f>IF(B21="","",IF(ISNA(VLOOKUP(B21,Celkove!$B$6:$M$71,12,FALSE)),"Neni seznamu!",""))</f>
      </c>
    </row>
    <row r="22" spans="1:19" ht="12.75">
      <c r="A22" s="30">
        <f t="shared" si="0"/>
        <v>18</v>
      </c>
      <c r="B22" s="53"/>
      <c r="C22" s="76"/>
      <c r="D22" s="55"/>
      <c r="E22" s="56"/>
      <c r="F22" s="56"/>
      <c r="G22" s="121"/>
      <c r="H22" s="116"/>
      <c r="I22" s="57"/>
      <c r="J22" s="58"/>
      <c r="K22" s="59"/>
      <c r="L22" s="112"/>
      <c r="M22" s="109"/>
      <c r="N22" s="60"/>
      <c r="O22" s="50"/>
      <c r="P22" s="51"/>
      <c r="Q22" s="52"/>
      <c r="R22" s="52"/>
      <c r="S22" s="177">
        <f>IF(B22="","",IF(ISNA(VLOOKUP(B22,Celkove!$B$6:$M$71,12,FALSE)),"Neni seznamu!",""))</f>
      </c>
    </row>
    <row r="23" spans="1:19" ht="12.75">
      <c r="A23" s="30">
        <f t="shared" si="0"/>
        <v>19</v>
      </c>
      <c r="B23" s="62"/>
      <c r="C23" s="54"/>
      <c r="D23" s="55"/>
      <c r="E23" s="56"/>
      <c r="F23" s="56"/>
      <c r="G23" s="121"/>
      <c r="H23" s="116"/>
      <c r="I23" s="57"/>
      <c r="J23" s="58"/>
      <c r="K23" s="59"/>
      <c r="L23" s="112"/>
      <c r="M23" s="109"/>
      <c r="N23" s="60"/>
      <c r="O23" s="50"/>
      <c r="P23" s="51"/>
      <c r="Q23" s="52"/>
      <c r="R23" s="52"/>
      <c r="S23" s="177">
        <f>IF(B23="","",IF(ISNA(VLOOKUP(B23,Celkove!$B$6:$M$71,12,FALSE)),"Neni seznamu!",""))</f>
      </c>
    </row>
    <row r="24" spans="1:19" ht="12.75">
      <c r="A24" s="30">
        <f t="shared" si="0"/>
        <v>20</v>
      </c>
      <c r="B24" s="63"/>
      <c r="C24" s="54"/>
      <c r="D24" s="55"/>
      <c r="E24" s="56"/>
      <c r="F24" s="56"/>
      <c r="G24" s="121"/>
      <c r="H24" s="116"/>
      <c r="I24" s="57"/>
      <c r="J24" s="58"/>
      <c r="K24" s="59"/>
      <c r="L24" s="112"/>
      <c r="M24" s="109"/>
      <c r="N24" s="60"/>
      <c r="O24" s="50"/>
      <c r="P24" s="51"/>
      <c r="Q24" s="52"/>
      <c r="R24" s="52"/>
      <c r="S24" s="177">
        <f>IF(B24="","",IF(ISNA(VLOOKUP(B24,Celkove!$B$6:$M$71,12,FALSE)),"Neni seznamu!",""))</f>
      </c>
    </row>
    <row r="25" spans="1:19" ht="12.75">
      <c r="A25" s="30">
        <f t="shared" si="0"/>
        <v>21</v>
      </c>
      <c r="B25" s="62"/>
      <c r="C25" s="54"/>
      <c r="D25" s="55"/>
      <c r="E25" s="56"/>
      <c r="F25" s="56"/>
      <c r="G25" s="121"/>
      <c r="H25" s="116"/>
      <c r="I25" s="57"/>
      <c r="J25" s="58"/>
      <c r="K25" s="59"/>
      <c r="L25" s="112"/>
      <c r="M25" s="109"/>
      <c r="N25" s="60"/>
      <c r="O25" s="50"/>
      <c r="P25" s="51"/>
      <c r="Q25" s="52"/>
      <c r="R25" s="52"/>
      <c r="S25" s="177">
        <f>IF(B25="","",IF(ISNA(VLOOKUP(B25,Celkove!$B$6:$M$71,12,FALSE)),"Neni seznamu!",""))</f>
      </c>
    </row>
    <row r="26" spans="1:19" ht="12.75">
      <c r="A26" s="30">
        <f t="shared" si="0"/>
        <v>22</v>
      </c>
      <c r="B26" s="62"/>
      <c r="C26" s="54"/>
      <c r="D26" s="55"/>
      <c r="E26" s="56"/>
      <c r="F26" s="56"/>
      <c r="G26" s="121"/>
      <c r="H26" s="116"/>
      <c r="I26" s="57"/>
      <c r="J26" s="58"/>
      <c r="K26" s="59"/>
      <c r="L26" s="112"/>
      <c r="M26" s="109"/>
      <c r="N26" s="60"/>
      <c r="O26" s="50"/>
      <c r="P26" s="51"/>
      <c r="Q26" s="52"/>
      <c r="R26" s="52"/>
      <c r="S26" s="177">
        <f>IF(B26="","",IF(ISNA(VLOOKUP(B26,Celkove!$B$6:$M$71,12,FALSE)),"Neni seznamu!",""))</f>
      </c>
    </row>
    <row r="27" spans="1:19" ht="12.75">
      <c r="A27" s="30">
        <f t="shared" si="0"/>
        <v>23</v>
      </c>
      <c r="B27" s="63"/>
      <c r="C27" s="54"/>
      <c r="D27" s="55"/>
      <c r="E27" s="56"/>
      <c r="F27" s="56"/>
      <c r="G27" s="121"/>
      <c r="H27" s="116"/>
      <c r="I27" s="57"/>
      <c r="J27" s="58"/>
      <c r="K27" s="59"/>
      <c r="L27" s="112"/>
      <c r="M27" s="109"/>
      <c r="N27" s="60"/>
      <c r="O27" s="50"/>
      <c r="P27" s="51"/>
      <c r="Q27" s="52"/>
      <c r="R27" s="52"/>
      <c r="S27" s="177">
        <f>IF(B27="","",IF(ISNA(VLOOKUP(B27,Celkove!$B$6:$M$71,12,FALSE)),"Neni seznamu!",""))</f>
      </c>
    </row>
    <row r="28" spans="1:19" ht="13.5" thickBot="1">
      <c r="A28" s="31">
        <f t="shared" si="0"/>
        <v>24</v>
      </c>
      <c r="B28" s="64"/>
      <c r="C28" s="65"/>
      <c r="D28" s="66"/>
      <c r="E28" s="67"/>
      <c r="F28" s="67"/>
      <c r="G28" s="122"/>
      <c r="H28" s="116"/>
      <c r="I28" s="68"/>
      <c r="J28" s="69"/>
      <c r="K28" s="70"/>
      <c r="L28" s="113"/>
      <c r="M28" s="110"/>
      <c r="N28" s="71"/>
      <c r="O28" s="72"/>
      <c r="P28" s="73"/>
      <c r="Q28" s="74"/>
      <c r="R28" s="74"/>
      <c r="S28" s="177">
        <f>IF(B28="","",IF(ISNA(VLOOKUP(B28,Celkove!$B$6:$M$71,12,FALSE)),"Neni seznamu!",""))</f>
      </c>
    </row>
    <row r="29" spans="1:19" ht="13.5" thickTop="1">
      <c r="A29" s="29">
        <f t="shared" si="0"/>
        <v>25</v>
      </c>
      <c r="B29" s="77"/>
      <c r="C29" s="43"/>
      <c r="D29" s="44"/>
      <c r="E29" s="45"/>
      <c r="F29" s="45"/>
      <c r="G29" s="123"/>
      <c r="H29" s="116"/>
      <c r="I29" s="46"/>
      <c r="J29" s="47"/>
      <c r="K29" s="46"/>
      <c r="L29" s="111"/>
      <c r="M29" s="108"/>
      <c r="N29" s="49"/>
      <c r="O29" s="50"/>
      <c r="P29" s="51"/>
      <c r="Q29" s="52"/>
      <c r="R29" s="52"/>
      <c r="S29" s="177">
        <f>IF(B29="","",IF(ISNA(VLOOKUP(B29,Celkove!$B$6:$M$71,12,FALSE)),"Neni seznamu!",""))</f>
      </c>
    </row>
    <row r="30" spans="1:19" ht="12.75">
      <c r="A30" s="30">
        <f t="shared" si="0"/>
        <v>26</v>
      </c>
      <c r="B30" s="53"/>
      <c r="C30" s="54"/>
      <c r="D30" s="55"/>
      <c r="E30" s="56"/>
      <c r="F30" s="56"/>
      <c r="G30" s="121"/>
      <c r="H30" s="116"/>
      <c r="I30" s="57"/>
      <c r="J30" s="58"/>
      <c r="K30" s="57"/>
      <c r="L30" s="112"/>
      <c r="M30" s="109"/>
      <c r="N30" s="60"/>
      <c r="O30" s="50"/>
      <c r="P30" s="51"/>
      <c r="Q30" s="52"/>
      <c r="R30" s="52"/>
      <c r="S30" s="177">
        <f>IF(B30="","",IF(ISNA(VLOOKUP(B30,Celkove!$B$6:$M$71,12,FALSE)),"Neni seznamu!",""))</f>
      </c>
    </row>
    <row r="31" spans="1:19" ht="12.75">
      <c r="A31" s="30">
        <f t="shared" si="0"/>
        <v>27</v>
      </c>
      <c r="B31" s="53"/>
      <c r="C31" s="54"/>
      <c r="D31" s="55"/>
      <c r="E31" s="56"/>
      <c r="F31" s="56"/>
      <c r="G31" s="121"/>
      <c r="H31" s="116"/>
      <c r="I31" s="57"/>
      <c r="J31" s="58"/>
      <c r="K31" s="57"/>
      <c r="L31" s="112"/>
      <c r="M31" s="109"/>
      <c r="N31" s="60"/>
      <c r="O31" s="50"/>
      <c r="P31" s="51"/>
      <c r="Q31" s="52"/>
      <c r="R31" s="52"/>
      <c r="S31" s="177">
        <f>IF(B31="","",IF(ISNA(VLOOKUP(B31,Celkove!$B$6:$M$71,12,FALSE)),"Neni seznamu!",""))</f>
      </c>
    </row>
    <row r="32" spans="1:19" ht="12.75">
      <c r="A32" s="30">
        <f t="shared" si="0"/>
        <v>28</v>
      </c>
      <c r="B32" s="61"/>
      <c r="C32" s="54"/>
      <c r="D32" s="55"/>
      <c r="E32" s="56"/>
      <c r="F32" s="56"/>
      <c r="G32" s="121"/>
      <c r="H32" s="116"/>
      <c r="I32" s="57"/>
      <c r="J32" s="58"/>
      <c r="K32" s="57"/>
      <c r="L32" s="112"/>
      <c r="M32" s="109"/>
      <c r="N32" s="60"/>
      <c r="O32" s="50"/>
      <c r="P32" s="51"/>
      <c r="Q32" s="52"/>
      <c r="R32" s="52"/>
      <c r="S32" s="177">
        <f>IF(B32="","",IF(ISNA(VLOOKUP(B32,Celkove!$B$6:$M$71,12,FALSE)),"Neni seznamu!",""))</f>
      </c>
    </row>
    <row r="33" spans="1:19" ht="12.75">
      <c r="A33" s="30">
        <f t="shared" si="0"/>
        <v>29</v>
      </c>
      <c r="B33" s="53"/>
      <c r="C33" s="54"/>
      <c r="D33" s="55"/>
      <c r="E33" s="56"/>
      <c r="F33" s="56"/>
      <c r="G33" s="121"/>
      <c r="H33" s="116"/>
      <c r="I33" s="57"/>
      <c r="J33" s="58"/>
      <c r="K33" s="57"/>
      <c r="L33" s="112"/>
      <c r="M33" s="109"/>
      <c r="N33" s="60"/>
      <c r="O33" s="50"/>
      <c r="P33" s="51"/>
      <c r="Q33" s="52"/>
      <c r="R33" s="52"/>
      <c r="S33" s="177">
        <f>IF(B33="","",IF(ISNA(VLOOKUP(B33,Celkove!$B$6:$M$71,12,FALSE)),"Neni seznamu!",""))</f>
      </c>
    </row>
    <row r="34" spans="1:19" ht="12.75">
      <c r="A34" s="30">
        <f t="shared" si="0"/>
        <v>30</v>
      </c>
      <c r="B34" s="61"/>
      <c r="C34" s="54"/>
      <c r="D34" s="55"/>
      <c r="E34" s="56"/>
      <c r="F34" s="56"/>
      <c r="G34" s="121"/>
      <c r="H34" s="116"/>
      <c r="I34" s="57"/>
      <c r="J34" s="58"/>
      <c r="K34" s="57"/>
      <c r="L34" s="112"/>
      <c r="M34" s="109"/>
      <c r="N34" s="60"/>
      <c r="O34" s="50"/>
      <c r="P34" s="51"/>
      <c r="Q34" s="52"/>
      <c r="R34" s="52"/>
      <c r="S34" s="177">
        <f>IF(B34="","",IF(ISNA(VLOOKUP(B34,Celkove!$B$6:$M$71,12,FALSE)),"Neni seznamu!",""))</f>
      </c>
    </row>
    <row r="35" spans="1:19" ht="12.75">
      <c r="A35" s="30">
        <f t="shared" si="0"/>
        <v>31</v>
      </c>
      <c r="B35" s="53"/>
      <c r="C35" s="54"/>
      <c r="D35" s="55"/>
      <c r="E35" s="56"/>
      <c r="F35" s="56"/>
      <c r="G35" s="121"/>
      <c r="H35" s="116"/>
      <c r="I35" s="57"/>
      <c r="J35" s="58"/>
      <c r="K35" s="57"/>
      <c r="L35" s="112"/>
      <c r="M35" s="109"/>
      <c r="N35" s="60"/>
      <c r="O35" s="50"/>
      <c r="P35" s="51"/>
      <c r="Q35" s="52"/>
      <c r="R35" s="52"/>
      <c r="S35" s="177">
        <f>IF(B35="","",IF(ISNA(VLOOKUP(B35,Celkove!$B$6:$M$71,12,FALSE)),"Neni seznamu!",""))</f>
      </c>
    </row>
    <row r="36" spans="1:19" ht="12.75">
      <c r="A36" s="30">
        <f t="shared" si="0"/>
        <v>32</v>
      </c>
      <c r="B36" s="53"/>
      <c r="C36" s="54"/>
      <c r="D36" s="55"/>
      <c r="E36" s="56"/>
      <c r="F36" s="56"/>
      <c r="G36" s="121"/>
      <c r="H36" s="116"/>
      <c r="I36" s="57"/>
      <c r="J36" s="58"/>
      <c r="K36" s="57"/>
      <c r="L36" s="112"/>
      <c r="M36" s="109"/>
      <c r="N36" s="60"/>
      <c r="O36" s="50"/>
      <c r="P36" s="51"/>
      <c r="Q36" s="52"/>
      <c r="R36" s="52"/>
      <c r="S36" s="177">
        <f>IF(B36="","",IF(ISNA(VLOOKUP(B36,Celkove!$B$6:$M$71,12,FALSE)),"Neni seznamu!",""))</f>
      </c>
    </row>
    <row r="37" spans="1:19" ht="12.75">
      <c r="A37" s="30">
        <f t="shared" si="0"/>
        <v>33</v>
      </c>
      <c r="B37" s="61"/>
      <c r="C37" s="54"/>
      <c r="D37" s="55"/>
      <c r="E37" s="56"/>
      <c r="F37" s="56"/>
      <c r="G37" s="121"/>
      <c r="H37" s="116"/>
      <c r="I37" s="57"/>
      <c r="J37" s="58"/>
      <c r="K37" s="57"/>
      <c r="L37" s="112"/>
      <c r="M37" s="109"/>
      <c r="N37" s="60"/>
      <c r="O37" s="50"/>
      <c r="P37" s="51"/>
      <c r="Q37" s="52"/>
      <c r="R37" s="52"/>
      <c r="S37" s="177">
        <f>IF(B37="","",IF(ISNA(VLOOKUP(B37,Celkove!$B$6:$M$71,12,FALSE)),"Neni seznamu!",""))</f>
      </c>
    </row>
    <row r="38" spans="1:19" ht="12.75">
      <c r="A38" s="30">
        <f t="shared" si="0"/>
        <v>34</v>
      </c>
      <c r="B38" s="53"/>
      <c r="C38" s="54"/>
      <c r="D38" s="55"/>
      <c r="E38" s="56"/>
      <c r="F38" s="56"/>
      <c r="G38" s="121"/>
      <c r="H38" s="116"/>
      <c r="I38" s="57"/>
      <c r="J38" s="58"/>
      <c r="K38" s="57"/>
      <c r="L38" s="112"/>
      <c r="M38" s="109"/>
      <c r="N38" s="60"/>
      <c r="O38" s="50"/>
      <c r="P38" s="51"/>
      <c r="Q38" s="52"/>
      <c r="R38" s="52"/>
      <c r="S38" s="177">
        <f>IF(B38="","",IF(ISNA(VLOOKUP(B38,Celkove!$B$6:$M$71,12,FALSE)),"Neni seznamu!",""))</f>
      </c>
    </row>
    <row r="39" spans="1:19" ht="12.75">
      <c r="A39" s="30">
        <f t="shared" si="0"/>
        <v>35</v>
      </c>
      <c r="B39" s="61"/>
      <c r="C39" s="54"/>
      <c r="D39" s="55"/>
      <c r="E39" s="56"/>
      <c r="F39" s="56"/>
      <c r="G39" s="121"/>
      <c r="H39" s="116"/>
      <c r="I39" s="57"/>
      <c r="J39" s="58"/>
      <c r="K39" s="57"/>
      <c r="L39" s="112"/>
      <c r="M39" s="109"/>
      <c r="N39" s="60"/>
      <c r="O39" s="50"/>
      <c r="P39" s="51"/>
      <c r="Q39" s="52"/>
      <c r="R39" s="52"/>
      <c r="S39" s="177">
        <f>IF(B39="","",IF(ISNA(VLOOKUP(B39,Celkove!$B$6:$M$71,12,FALSE)),"Neni seznamu!",""))</f>
      </c>
    </row>
    <row r="40" spans="1:19" ht="12.75">
      <c r="A40" s="30">
        <f t="shared" si="0"/>
        <v>36</v>
      </c>
      <c r="B40" s="53"/>
      <c r="C40" s="54"/>
      <c r="D40" s="55"/>
      <c r="E40" s="56"/>
      <c r="F40" s="56"/>
      <c r="G40" s="121"/>
      <c r="H40" s="116"/>
      <c r="I40" s="57"/>
      <c r="J40" s="58"/>
      <c r="K40" s="57"/>
      <c r="L40" s="112"/>
      <c r="M40" s="109"/>
      <c r="N40" s="60"/>
      <c r="O40" s="50"/>
      <c r="P40" s="51"/>
      <c r="Q40" s="52"/>
      <c r="R40" s="52"/>
      <c r="S40" s="177">
        <f>IF(B40="","",IF(ISNA(VLOOKUP(B40,Celkove!$B$6:$M$71,12,FALSE)),"Neni seznamu!",""))</f>
      </c>
    </row>
    <row r="41" spans="1:19" ht="12.75">
      <c r="A41" s="30">
        <f t="shared" si="0"/>
        <v>37</v>
      </c>
      <c r="B41" s="53"/>
      <c r="C41" s="54"/>
      <c r="D41" s="55"/>
      <c r="E41" s="56"/>
      <c r="F41" s="56"/>
      <c r="G41" s="121"/>
      <c r="H41" s="116"/>
      <c r="I41" s="57"/>
      <c r="J41" s="58"/>
      <c r="K41" s="57"/>
      <c r="L41" s="112"/>
      <c r="M41" s="109"/>
      <c r="N41" s="60"/>
      <c r="O41" s="50"/>
      <c r="P41" s="51"/>
      <c r="Q41" s="52"/>
      <c r="R41" s="52"/>
      <c r="S41" s="177">
        <f>IF(B41="","",IF(ISNA(VLOOKUP(B41,Celkove!$B$6:$M$71,12,FALSE)),"Neni seznamu!",""))</f>
      </c>
    </row>
    <row r="42" spans="1:19" ht="12.75">
      <c r="A42" s="30">
        <f t="shared" si="0"/>
        <v>38</v>
      </c>
      <c r="B42" s="61"/>
      <c r="C42" s="54"/>
      <c r="D42" s="55"/>
      <c r="E42" s="56"/>
      <c r="F42" s="56"/>
      <c r="G42" s="121"/>
      <c r="H42" s="116"/>
      <c r="I42" s="57"/>
      <c r="J42" s="58"/>
      <c r="K42" s="57"/>
      <c r="L42" s="112"/>
      <c r="M42" s="109"/>
      <c r="N42" s="60"/>
      <c r="O42" s="50"/>
      <c r="P42" s="51"/>
      <c r="Q42" s="52"/>
      <c r="R42" s="52"/>
      <c r="S42" s="177">
        <f>IF(B42="","",IF(ISNA(VLOOKUP(B42,Celkove!$B$6:$M$71,12,FALSE)),"Neni seznamu!",""))</f>
      </c>
    </row>
    <row r="43" spans="1:19" ht="12.75">
      <c r="A43" s="30">
        <f t="shared" si="0"/>
        <v>39</v>
      </c>
      <c r="B43" s="53"/>
      <c r="C43" s="54"/>
      <c r="D43" s="55"/>
      <c r="E43" s="56"/>
      <c r="F43" s="56"/>
      <c r="G43" s="121"/>
      <c r="H43" s="116"/>
      <c r="I43" s="57"/>
      <c r="J43" s="58"/>
      <c r="K43" s="57"/>
      <c r="L43" s="112"/>
      <c r="M43" s="109"/>
      <c r="N43" s="60"/>
      <c r="O43" s="50"/>
      <c r="P43" s="51"/>
      <c r="Q43" s="52"/>
      <c r="R43" s="52"/>
      <c r="S43" s="177">
        <f>IF(B43="","",IF(ISNA(VLOOKUP(B43,Celkove!$B$6:$M$71,12,FALSE)),"Neni seznamu!",""))</f>
      </c>
    </row>
    <row r="44" spans="1:19" ht="12.75">
      <c r="A44" s="30">
        <f t="shared" si="0"/>
        <v>40</v>
      </c>
      <c r="B44" s="53"/>
      <c r="C44" s="54"/>
      <c r="D44" s="55"/>
      <c r="E44" s="56"/>
      <c r="F44" s="56"/>
      <c r="G44" s="121"/>
      <c r="H44" s="116"/>
      <c r="I44" s="57"/>
      <c r="J44" s="58"/>
      <c r="K44" s="57"/>
      <c r="L44" s="112"/>
      <c r="M44" s="109"/>
      <c r="N44" s="60"/>
      <c r="O44" s="50"/>
      <c r="P44" s="51"/>
      <c r="Q44" s="52"/>
      <c r="R44" s="52"/>
      <c r="S44" s="177">
        <f>IF(B44="","",IF(ISNA(VLOOKUP(B44,Celkove!$B$6:$M$71,12,FALSE)),"Neni seznamu!",""))</f>
      </c>
    </row>
    <row r="45" spans="1:19" ht="13.5" thickBot="1">
      <c r="A45" s="125">
        <f t="shared" si="0"/>
        <v>41</v>
      </c>
      <c r="B45" s="64"/>
      <c r="C45" s="65"/>
      <c r="D45" s="66"/>
      <c r="E45" s="67"/>
      <c r="F45" s="67"/>
      <c r="G45" s="122"/>
      <c r="H45" s="117"/>
      <c r="I45" s="68"/>
      <c r="J45" s="69"/>
      <c r="K45" s="68"/>
      <c r="L45" s="113"/>
      <c r="M45" s="110"/>
      <c r="N45" s="71"/>
      <c r="O45" s="78"/>
      <c r="P45" s="79"/>
      <c r="Q45" s="80"/>
      <c r="R45" s="80"/>
      <c r="S45" s="177">
        <f>IF(B45="","",IF(ISNA(VLOOKUP(B45,Celkove!$B$6:$M$71,12,FALSE)),"Neni seznamu!",""))</f>
      </c>
    </row>
    <row r="46" spans="1:19" ht="12.75">
      <c r="A46" s="124">
        <f t="shared" si="0"/>
        <v>42</v>
      </c>
      <c r="B46" s="81"/>
      <c r="C46" s="82"/>
      <c r="D46" s="83"/>
      <c r="E46" s="84"/>
      <c r="F46" s="84"/>
      <c r="G46" s="120"/>
      <c r="H46" s="115"/>
      <c r="I46" s="46"/>
      <c r="J46" s="47"/>
      <c r="K46" s="46"/>
      <c r="L46" s="111"/>
      <c r="M46" s="108"/>
      <c r="N46" s="49"/>
      <c r="O46" s="85"/>
      <c r="P46" s="86"/>
      <c r="Q46" s="87"/>
      <c r="R46" s="88"/>
      <c r="S46" s="177">
        <f>IF(B46="","",IF(ISNA(VLOOKUP(B46,Celkove!$B$6:$M$71,12,FALSE)),"Neni seznamu!",""))</f>
      </c>
    </row>
    <row r="47" spans="1:19" ht="12.75">
      <c r="A47" s="30">
        <f t="shared" si="0"/>
        <v>43</v>
      </c>
      <c r="B47" s="53"/>
      <c r="C47" s="54"/>
      <c r="D47" s="55"/>
      <c r="E47" s="56"/>
      <c r="F47" s="56"/>
      <c r="G47" s="121"/>
      <c r="H47" s="116"/>
      <c r="I47" s="57"/>
      <c r="J47" s="58"/>
      <c r="K47" s="57"/>
      <c r="L47" s="112"/>
      <c r="M47" s="109"/>
      <c r="N47" s="60"/>
      <c r="O47" s="50"/>
      <c r="P47" s="51"/>
      <c r="Q47" s="52"/>
      <c r="R47" s="89"/>
      <c r="S47" s="177">
        <f>IF(B47="","",IF(ISNA(VLOOKUP(B47,Celkove!$B$6:$M$71,12,FALSE)),"Neni seznamu!",""))</f>
      </c>
    </row>
    <row r="48" spans="1:19" ht="12.75">
      <c r="A48" s="30">
        <f t="shared" si="0"/>
        <v>44</v>
      </c>
      <c r="B48" s="53"/>
      <c r="C48" s="54"/>
      <c r="D48" s="55"/>
      <c r="E48" s="56"/>
      <c r="F48" s="56"/>
      <c r="G48" s="121"/>
      <c r="H48" s="116"/>
      <c r="I48" s="57"/>
      <c r="J48" s="58"/>
      <c r="K48" s="57"/>
      <c r="L48" s="112"/>
      <c r="M48" s="109"/>
      <c r="N48" s="60"/>
      <c r="O48" s="50"/>
      <c r="P48" s="51"/>
      <c r="Q48" s="52"/>
      <c r="R48" s="89"/>
      <c r="S48" s="177">
        <f>IF(B48="","",IF(ISNA(VLOOKUP(B48,Celkove!$B$6:$M$71,12,FALSE)),"Neni seznamu!",""))</f>
      </c>
    </row>
    <row r="49" spans="1:19" ht="12.75">
      <c r="A49" s="30">
        <f t="shared" si="0"/>
        <v>45</v>
      </c>
      <c r="B49" s="53"/>
      <c r="C49" s="54"/>
      <c r="D49" s="55"/>
      <c r="E49" s="56"/>
      <c r="F49" s="56"/>
      <c r="G49" s="121"/>
      <c r="H49" s="116"/>
      <c r="I49" s="57"/>
      <c r="J49" s="58"/>
      <c r="K49" s="57"/>
      <c r="L49" s="112"/>
      <c r="M49" s="109"/>
      <c r="N49" s="60"/>
      <c r="O49" s="50"/>
      <c r="P49" s="51"/>
      <c r="Q49" s="52"/>
      <c r="R49" s="89"/>
      <c r="S49" s="177">
        <f>IF(B49="","",IF(ISNA(VLOOKUP(B49,Celkove!$B$6:$M$71,12,FALSE)),"Neni seznamu!",""))</f>
      </c>
    </row>
    <row r="50" spans="1:19" ht="12.75">
      <c r="A50" s="30">
        <f t="shared" si="0"/>
        <v>46</v>
      </c>
      <c r="B50" s="53"/>
      <c r="C50" s="54"/>
      <c r="D50" s="55"/>
      <c r="E50" s="56"/>
      <c r="F50" s="56"/>
      <c r="G50" s="121"/>
      <c r="H50" s="116"/>
      <c r="I50" s="57"/>
      <c r="J50" s="58"/>
      <c r="K50" s="57"/>
      <c r="L50" s="112"/>
      <c r="M50" s="109"/>
      <c r="N50" s="60"/>
      <c r="O50" s="50"/>
      <c r="P50" s="51"/>
      <c r="Q50" s="52"/>
      <c r="R50" s="89"/>
      <c r="S50" s="177">
        <f>IF(B50="","",IF(ISNA(VLOOKUP(B50,Celkove!$B$6:$M$71,12,FALSE)),"Neni seznamu!",""))</f>
      </c>
    </row>
    <row r="51" spans="1:19" ht="12.75">
      <c r="A51" s="30">
        <f t="shared" si="0"/>
        <v>47</v>
      </c>
      <c r="B51" s="53"/>
      <c r="C51" s="54"/>
      <c r="D51" s="55"/>
      <c r="E51" s="56"/>
      <c r="F51" s="56"/>
      <c r="G51" s="121"/>
      <c r="H51" s="116"/>
      <c r="I51" s="57"/>
      <c r="J51" s="58"/>
      <c r="K51" s="57"/>
      <c r="L51" s="112"/>
      <c r="M51" s="109"/>
      <c r="N51" s="60"/>
      <c r="O51" s="50"/>
      <c r="P51" s="51"/>
      <c r="Q51" s="52"/>
      <c r="R51" s="89"/>
      <c r="S51" s="177">
        <f>IF(B51="","",IF(ISNA(VLOOKUP(B51,Celkove!$B$6:$M$71,12,FALSE)),"Neni seznamu!",""))</f>
      </c>
    </row>
    <row r="52" spans="1:19" ht="13.5" thickBot="1">
      <c r="A52" s="30">
        <f t="shared" si="0"/>
        <v>48</v>
      </c>
      <c r="B52" s="64"/>
      <c r="C52" s="65"/>
      <c r="D52" s="66"/>
      <c r="E52" s="67"/>
      <c r="F52" s="67"/>
      <c r="G52" s="122"/>
      <c r="H52" s="117"/>
      <c r="I52" s="68"/>
      <c r="J52" s="69"/>
      <c r="K52" s="68"/>
      <c r="L52" s="113"/>
      <c r="M52" s="110"/>
      <c r="N52" s="71"/>
      <c r="O52" s="72"/>
      <c r="P52" s="73"/>
      <c r="Q52" s="74"/>
      <c r="R52" s="90"/>
      <c r="S52" s="177">
        <f>IF(B51="","",IF(ISNA(VLOOKUP(B51,Celkove!$B$6:$M$71,12,FALSE)),"Neni seznamu!",""))</f>
      </c>
    </row>
    <row r="53" spans="1:18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6"/>
      <c r="Q53" s="36"/>
      <c r="R53" s="37"/>
    </row>
    <row r="54" spans="1:18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4"/>
      <c r="O54" s="34"/>
      <c r="P54" s="36"/>
      <c r="Q54" s="36"/>
      <c r="R54" s="37"/>
    </row>
    <row r="55" spans="1:18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4"/>
      <c r="O55" s="34"/>
      <c r="P55" s="36"/>
      <c r="Q55" s="36"/>
      <c r="R55" s="37"/>
    </row>
    <row r="56" spans="1:18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4"/>
      <c r="O56" s="34"/>
      <c r="P56" s="36"/>
      <c r="Q56" s="36"/>
      <c r="R56" s="37"/>
    </row>
    <row r="57" spans="1:18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4"/>
      <c r="O57" s="34"/>
      <c r="P57" s="36"/>
      <c r="Q57" s="36"/>
      <c r="R57" s="37"/>
    </row>
    <row r="58" spans="1:18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4"/>
      <c r="O58" s="34"/>
      <c r="P58" s="36"/>
      <c r="Q58" s="36"/>
      <c r="R58" s="37"/>
    </row>
    <row r="59" spans="1:18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4"/>
      <c r="O59" s="34"/>
      <c r="P59" s="36"/>
      <c r="Q59" s="36"/>
      <c r="R59" s="37"/>
    </row>
    <row r="60" spans="1:18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4"/>
      <c r="O60" s="34"/>
      <c r="P60" s="36"/>
      <c r="Q60" s="36"/>
      <c r="R60" s="37"/>
    </row>
    <row r="61" spans="1:18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4"/>
      <c r="O61" s="34"/>
      <c r="P61" s="36"/>
      <c r="Q61" s="36"/>
      <c r="R61" s="37"/>
    </row>
    <row r="62" spans="1:18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4"/>
      <c r="O62" s="34"/>
      <c r="P62" s="36"/>
      <c r="Q62" s="36"/>
      <c r="R62" s="37"/>
    </row>
    <row r="63" spans="1:18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4"/>
      <c r="O63" s="34"/>
      <c r="P63" s="36"/>
      <c r="Q63" s="36"/>
      <c r="R63" s="37"/>
    </row>
    <row r="64" spans="1:18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4"/>
      <c r="O64" s="34"/>
      <c r="P64" s="36"/>
      <c r="Q64" s="36"/>
      <c r="R64" s="37"/>
    </row>
  </sheetData>
  <sheetProtection selectLockedCells="1" selectUnlockedCells="1"/>
  <mergeCells count="10">
    <mergeCell ref="K3:L3"/>
    <mergeCell ref="O3:R3"/>
    <mergeCell ref="A1:R1"/>
    <mergeCell ref="A2:C2"/>
    <mergeCell ref="D2:G2"/>
    <mergeCell ref="I2:R2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S64"/>
  <sheetViews>
    <sheetView showZeros="0" zoomScalePageLayoutView="0" workbookViewId="0" topLeftCell="A1">
      <selection activeCell="V9" sqref="V9"/>
    </sheetView>
  </sheetViews>
  <sheetFormatPr defaultColWidth="9.140625" defaultRowHeight="12.75"/>
  <cols>
    <col min="1" max="1" width="4.140625" style="26" customWidth="1"/>
    <col min="2" max="2" width="20.57421875" style="27" customWidth="1"/>
    <col min="3" max="3" width="3.28125" style="26" customWidth="1"/>
    <col min="4" max="6" width="5.140625" style="26" customWidth="1"/>
    <col min="7" max="7" width="5.00390625" style="26" customWidth="1"/>
    <col min="8" max="8" width="7.7109375" style="26" hidden="1" customWidth="1"/>
    <col min="9" max="9" width="7.28125" style="26" customWidth="1"/>
    <col min="10" max="10" width="6.57421875" style="26" customWidth="1"/>
    <col min="11" max="11" width="7.421875" style="28" customWidth="1"/>
    <col min="12" max="12" width="7.140625" style="28" customWidth="1"/>
    <col min="13" max="13" width="5.8515625" style="28" hidden="1" customWidth="1"/>
    <col min="14" max="14" width="0" style="26" hidden="1" customWidth="1"/>
    <col min="15" max="18" width="9.140625" style="26" customWidth="1"/>
    <col min="19" max="19" width="17.8515625" style="26" customWidth="1"/>
    <col min="20" max="16384" width="9.140625" style="26" customWidth="1"/>
  </cols>
  <sheetData>
    <row r="1" spans="1:18" s="91" customFormat="1" ht="28.5" customHeight="1" thickBot="1" thickTop="1">
      <c r="A1" s="182" t="s">
        <v>80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4"/>
    </row>
    <row r="2" spans="1:18" s="91" customFormat="1" ht="18.75" customHeight="1" thickBot="1" thickTop="1">
      <c r="A2" s="185"/>
      <c r="B2" s="186"/>
      <c r="C2" s="186"/>
      <c r="D2" s="187"/>
      <c r="E2" s="187"/>
      <c r="F2" s="187"/>
      <c r="G2" s="188"/>
      <c r="H2" s="92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19" s="91" customFormat="1" ht="19.5" customHeight="1" thickBot="1" thickTop="1">
      <c r="A3" s="191" t="s">
        <v>22</v>
      </c>
      <c r="B3" s="193" t="s">
        <v>23</v>
      </c>
      <c r="C3" s="93"/>
      <c r="D3" s="195" t="s">
        <v>24</v>
      </c>
      <c r="E3" s="195"/>
      <c r="F3" s="195"/>
      <c r="G3" s="196"/>
      <c r="H3" s="94"/>
      <c r="I3" s="197" t="s">
        <v>25</v>
      </c>
      <c r="J3" s="198"/>
      <c r="K3" s="179" t="s">
        <v>26</v>
      </c>
      <c r="L3" s="179"/>
      <c r="M3" s="95"/>
      <c r="N3" s="96" t="s">
        <v>26</v>
      </c>
      <c r="O3" s="180" t="s">
        <v>50</v>
      </c>
      <c r="P3" s="180"/>
      <c r="Q3" s="180"/>
      <c r="R3" s="181"/>
      <c r="S3" s="178" t="s">
        <v>54</v>
      </c>
    </row>
    <row r="4" spans="1:18" s="91" customFormat="1" ht="15.75" customHeight="1" thickBot="1" thickTop="1">
      <c r="A4" s="192"/>
      <c r="B4" s="194"/>
      <c r="C4" s="97"/>
      <c r="D4" s="98" t="s">
        <v>27</v>
      </c>
      <c r="E4" s="99" t="s">
        <v>28</v>
      </c>
      <c r="F4" s="99" t="s">
        <v>29</v>
      </c>
      <c r="G4" s="119" t="s">
        <v>30</v>
      </c>
      <c r="H4" s="118" t="s">
        <v>51</v>
      </c>
      <c r="I4" s="100" t="s">
        <v>31</v>
      </c>
      <c r="J4" s="101" t="s">
        <v>32</v>
      </c>
      <c r="K4" s="102" t="s">
        <v>33</v>
      </c>
      <c r="L4" s="103" t="s">
        <v>34</v>
      </c>
      <c r="M4" s="104" t="s">
        <v>35</v>
      </c>
      <c r="N4" s="105" t="s">
        <v>36</v>
      </c>
      <c r="O4" s="106" t="s">
        <v>37</v>
      </c>
      <c r="P4" s="106" t="s">
        <v>38</v>
      </c>
      <c r="Q4" s="107" t="s">
        <v>39</v>
      </c>
      <c r="R4" s="107" t="s">
        <v>40</v>
      </c>
    </row>
    <row r="5" spans="1:19" ht="13.5" thickTop="1">
      <c r="A5" s="29">
        <v>1</v>
      </c>
      <c r="B5" s="42"/>
      <c r="C5" s="43"/>
      <c r="D5" s="44"/>
      <c r="E5" s="45"/>
      <c r="F5" s="45"/>
      <c r="G5" s="120"/>
      <c r="H5" s="115"/>
      <c r="I5" s="46"/>
      <c r="J5" s="47"/>
      <c r="K5" s="48"/>
      <c r="L5" s="111"/>
      <c r="M5" s="108"/>
      <c r="N5" s="49"/>
      <c r="O5" s="50"/>
      <c r="P5" s="51"/>
      <c r="Q5" s="52"/>
      <c r="R5" s="52"/>
      <c r="S5" s="177">
        <f>IF(B5="","",IF(ISNA(VLOOKUP(B5,Celkove!$B$6:$M$71,12,FALSE)),"Neni seznamu!",""))</f>
      </c>
    </row>
    <row r="6" spans="1:19" ht="12.75">
      <c r="A6" s="30">
        <f>A5+1</f>
        <v>2</v>
      </c>
      <c r="B6" s="53"/>
      <c r="C6" s="54"/>
      <c r="D6" s="55"/>
      <c r="E6" s="56"/>
      <c r="F6" s="56"/>
      <c r="G6" s="121"/>
      <c r="H6" s="116"/>
      <c r="I6" s="57"/>
      <c r="J6" s="58"/>
      <c r="K6" s="59"/>
      <c r="L6" s="112"/>
      <c r="M6" s="109"/>
      <c r="N6" s="60"/>
      <c r="O6" s="50"/>
      <c r="P6" s="51"/>
      <c r="Q6" s="52"/>
      <c r="R6" s="52"/>
      <c r="S6" s="177">
        <f>IF(B6="","",IF(ISNA(VLOOKUP(B6,Celkove!$B$6:$M$71,12,FALSE)),"Neni seznamu!",""))</f>
      </c>
    </row>
    <row r="7" spans="1:19" ht="12.75">
      <c r="A7" s="30">
        <f>A6+1</f>
        <v>3</v>
      </c>
      <c r="B7" s="53"/>
      <c r="C7" s="54"/>
      <c r="D7" s="55"/>
      <c r="E7" s="56"/>
      <c r="F7" s="56"/>
      <c r="G7" s="121"/>
      <c r="H7" s="116"/>
      <c r="I7" s="57"/>
      <c r="J7" s="58"/>
      <c r="K7" s="59"/>
      <c r="L7" s="112"/>
      <c r="M7" s="109"/>
      <c r="N7" s="60"/>
      <c r="O7" s="50"/>
      <c r="P7" s="51"/>
      <c r="Q7" s="52"/>
      <c r="R7" s="52"/>
      <c r="S7" s="177">
        <f>IF(B7="","",IF(ISNA(VLOOKUP(B7,Celkove!$B$6:$M$71,12,FALSE)),"Neni seznamu!",""))</f>
      </c>
    </row>
    <row r="8" spans="1:19" ht="12.75">
      <c r="A8" s="30">
        <f>A7+1</f>
        <v>4</v>
      </c>
      <c r="B8" s="53"/>
      <c r="C8" s="54"/>
      <c r="D8" s="55"/>
      <c r="E8" s="56"/>
      <c r="F8" s="56"/>
      <c r="G8" s="121"/>
      <c r="H8" s="116"/>
      <c r="I8" s="57"/>
      <c r="J8" s="58"/>
      <c r="K8" s="59"/>
      <c r="L8" s="112"/>
      <c r="M8" s="109"/>
      <c r="N8" s="60"/>
      <c r="O8" s="50"/>
      <c r="P8" s="51"/>
      <c r="Q8" s="52"/>
      <c r="R8" s="52"/>
      <c r="S8" s="177">
        <f>IF(B8="","",IF(ISNA(VLOOKUP(B8,Celkove!$B$6:$M$71,12,FALSE)),"Neni seznamu!",""))</f>
      </c>
    </row>
    <row r="9" spans="1:19" ht="12.75">
      <c r="A9" s="30">
        <f>A8+1</f>
        <v>5</v>
      </c>
      <c r="B9" s="53"/>
      <c r="C9" s="54"/>
      <c r="D9" s="55"/>
      <c r="E9" s="56"/>
      <c r="F9" s="56"/>
      <c r="G9" s="121"/>
      <c r="H9" s="116"/>
      <c r="I9" s="57"/>
      <c r="J9" s="58"/>
      <c r="K9" s="59"/>
      <c r="L9" s="112"/>
      <c r="M9" s="109"/>
      <c r="N9" s="60"/>
      <c r="O9" s="50"/>
      <c r="P9" s="51"/>
      <c r="Q9" s="52"/>
      <c r="R9" s="52"/>
      <c r="S9" s="177">
        <f>IF(B9="","",IF(ISNA(VLOOKUP(B9,Celkove!$B$6:$M$71,12,FALSE)),"Neni seznamu!",""))</f>
      </c>
    </row>
    <row r="10" spans="1:19" ht="12.75">
      <c r="A10" s="30">
        <f>A9+1</f>
        <v>6</v>
      </c>
      <c r="B10" s="61"/>
      <c r="C10" s="54"/>
      <c r="D10" s="55"/>
      <c r="E10" s="56"/>
      <c r="F10" s="56"/>
      <c r="G10" s="121"/>
      <c r="H10" s="116"/>
      <c r="I10" s="57"/>
      <c r="J10" s="58"/>
      <c r="K10" s="59"/>
      <c r="L10" s="112"/>
      <c r="M10" s="109"/>
      <c r="N10" s="60"/>
      <c r="O10" s="50"/>
      <c r="P10" s="51"/>
      <c r="Q10" s="52"/>
      <c r="R10" s="52"/>
      <c r="S10" s="177">
        <f>IF(B10="","",IF(ISNA(VLOOKUP(B10,Celkove!$B$6:$M$71,12,FALSE)),"Neni seznamu!",""))</f>
      </c>
    </row>
    <row r="11" spans="1:19" ht="12.75">
      <c r="A11" s="30">
        <v>7</v>
      </c>
      <c r="B11" s="62"/>
      <c r="C11" s="54"/>
      <c r="D11" s="55"/>
      <c r="E11" s="56"/>
      <c r="F11" s="56"/>
      <c r="G11" s="121"/>
      <c r="H11" s="116"/>
      <c r="I11" s="57"/>
      <c r="J11" s="58"/>
      <c r="K11" s="59"/>
      <c r="L11" s="112"/>
      <c r="M11" s="109"/>
      <c r="N11" s="60"/>
      <c r="O11" s="50"/>
      <c r="P11" s="51"/>
      <c r="Q11" s="52"/>
      <c r="R11" s="52"/>
      <c r="S11" s="177">
        <f>IF(B11="","",IF(ISNA(VLOOKUP(B11,Celkove!$B$6:$M$71,12,FALSE)),"Neni seznamu!",""))</f>
      </c>
    </row>
    <row r="12" spans="1:19" ht="12.75">
      <c r="A12" s="30">
        <f aca="true" t="shared" si="0" ref="A12:A52">A11+1</f>
        <v>8</v>
      </c>
      <c r="B12" s="61"/>
      <c r="C12" s="54"/>
      <c r="D12" s="55"/>
      <c r="E12" s="56"/>
      <c r="F12" s="56"/>
      <c r="G12" s="121"/>
      <c r="H12" s="116"/>
      <c r="I12" s="57"/>
      <c r="J12" s="58"/>
      <c r="K12" s="59"/>
      <c r="L12" s="112"/>
      <c r="M12" s="109"/>
      <c r="N12" s="60"/>
      <c r="O12" s="50"/>
      <c r="P12" s="51"/>
      <c r="Q12" s="52"/>
      <c r="R12" s="52"/>
      <c r="S12" s="177">
        <f>IF(B12="","",IF(ISNA(VLOOKUP(B12,Celkove!$B$6:$M$71,12,FALSE)),"Neni seznamu!",""))</f>
      </c>
    </row>
    <row r="13" spans="1:19" ht="12.75">
      <c r="A13" s="30">
        <f t="shared" si="0"/>
        <v>9</v>
      </c>
      <c r="B13" s="63"/>
      <c r="C13" s="54"/>
      <c r="D13" s="55"/>
      <c r="E13" s="56"/>
      <c r="F13" s="56"/>
      <c r="G13" s="121"/>
      <c r="H13" s="116"/>
      <c r="I13" s="57"/>
      <c r="J13" s="58"/>
      <c r="K13" s="59"/>
      <c r="L13" s="112"/>
      <c r="M13" s="109"/>
      <c r="N13" s="60"/>
      <c r="O13" s="50"/>
      <c r="P13" s="51"/>
      <c r="Q13" s="52"/>
      <c r="R13" s="52"/>
      <c r="S13" s="177">
        <f>IF(B13="","",IF(ISNA(VLOOKUP(B13,Celkove!$B$6:$M$71,12,FALSE)),"Neni seznamu!",""))</f>
      </c>
    </row>
    <row r="14" spans="1:19" ht="12.75">
      <c r="A14" s="30">
        <f t="shared" si="0"/>
        <v>10</v>
      </c>
      <c r="B14" s="63"/>
      <c r="C14" s="54"/>
      <c r="D14" s="55"/>
      <c r="E14" s="56"/>
      <c r="F14" s="56"/>
      <c r="G14" s="121"/>
      <c r="H14" s="116"/>
      <c r="I14" s="57"/>
      <c r="J14" s="58"/>
      <c r="K14" s="59"/>
      <c r="L14" s="112"/>
      <c r="M14" s="109"/>
      <c r="N14" s="60"/>
      <c r="O14" s="50"/>
      <c r="P14" s="51"/>
      <c r="Q14" s="52"/>
      <c r="R14" s="52"/>
      <c r="S14" s="177">
        <f>IF(B14="","",IF(ISNA(VLOOKUP(B14,Celkove!$B$6:$M$71,12,FALSE)),"Neni seznamu!",""))</f>
      </c>
    </row>
    <row r="15" spans="1:19" ht="12.75">
      <c r="A15" s="30">
        <f t="shared" si="0"/>
        <v>11</v>
      </c>
      <c r="B15" s="61"/>
      <c r="C15" s="54"/>
      <c r="D15" s="55"/>
      <c r="E15" s="56"/>
      <c r="F15" s="56"/>
      <c r="G15" s="121"/>
      <c r="H15" s="116"/>
      <c r="I15" s="57"/>
      <c r="J15" s="58"/>
      <c r="K15" s="59"/>
      <c r="L15" s="112"/>
      <c r="M15" s="109"/>
      <c r="N15" s="60"/>
      <c r="O15" s="50"/>
      <c r="P15" s="51"/>
      <c r="Q15" s="52"/>
      <c r="R15" s="52"/>
      <c r="S15" s="177">
        <f>IF(B15="","",IF(ISNA(VLOOKUP(B15,Celkove!$B$6:$M$71,12,FALSE)),"Neni seznamu!",""))</f>
      </c>
    </row>
    <row r="16" spans="1:19" ht="13.5" thickBot="1">
      <c r="A16" s="31">
        <f t="shared" si="0"/>
        <v>12</v>
      </c>
      <c r="B16" s="64"/>
      <c r="C16" s="65"/>
      <c r="D16" s="66"/>
      <c r="E16" s="67"/>
      <c r="F16" s="67"/>
      <c r="G16" s="122"/>
      <c r="H16" s="116"/>
      <c r="I16" s="68"/>
      <c r="J16" s="69"/>
      <c r="K16" s="70"/>
      <c r="L16" s="113"/>
      <c r="M16" s="110"/>
      <c r="N16" s="71"/>
      <c r="O16" s="72"/>
      <c r="P16" s="73"/>
      <c r="Q16" s="74"/>
      <c r="R16" s="74"/>
      <c r="S16" s="177">
        <f>IF(B16="","",IF(ISNA(VLOOKUP(B16,Celkove!$B$6:$M$71,12,FALSE)),"Neni seznamu!",""))</f>
      </c>
    </row>
    <row r="17" spans="1:19" ht="13.5" thickTop="1">
      <c r="A17" s="29">
        <f t="shared" si="0"/>
        <v>13</v>
      </c>
      <c r="B17" s="75"/>
      <c r="C17" s="43"/>
      <c r="D17" s="44"/>
      <c r="E17" s="45"/>
      <c r="F17" s="45"/>
      <c r="G17" s="123"/>
      <c r="H17" s="116"/>
      <c r="I17" s="46"/>
      <c r="J17" s="47"/>
      <c r="K17" s="48"/>
      <c r="L17" s="111"/>
      <c r="M17" s="108"/>
      <c r="N17" s="49"/>
      <c r="O17" s="50"/>
      <c r="P17" s="51"/>
      <c r="Q17" s="52"/>
      <c r="R17" s="52"/>
      <c r="S17" s="177">
        <f>IF(B17="","",IF(ISNA(VLOOKUP(B17,Celkove!$B$6:$M$71,12,FALSE)),"Neni seznamu!",""))</f>
      </c>
    </row>
    <row r="18" spans="1:19" ht="12.75">
      <c r="A18" s="30">
        <f t="shared" si="0"/>
        <v>14</v>
      </c>
      <c r="B18" s="63"/>
      <c r="C18" s="54"/>
      <c r="D18" s="55"/>
      <c r="E18" s="56"/>
      <c r="F18" s="56"/>
      <c r="G18" s="121"/>
      <c r="H18" s="116"/>
      <c r="I18" s="57"/>
      <c r="J18" s="58"/>
      <c r="K18" s="59"/>
      <c r="L18" s="112"/>
      <c r="M18" s="109"/>
      <c r="N18" s="60"/>
      <c r="O18" s="50"/>
      <c r="P18" s="51"/>
      <c r="Q18" s="52"/>
      <c r="R18" s="52"/>
      <c r="S18" s="177">
        <f>IF(B18="","",IF(ISNA(VLOOKUP(B18,Celkove!$B$6:$M$71,12,FALSE)),"Neni seznamu!",""))</f>
      </c>
    </row>
    <row r="19" spans="1:19" ht="12.75">
      <c r="A19" s="30">
        <f t="shared" si="0"/>
        <v>15</v>
      </c>
      <c r="B19" s="61"/>
      <c r="C19" s="54"/>
      <c r="D19" s="55"/>
      <c r="E19" s="56"/>
      <c r="F19" s="56"/>
      <c r="G19" s="121"/>
      <c r="H19" s="116"/>
      <c r="I19" s="57"/>
      <c r="J19" s="58"/>
      <c r="K19" s="59"/>
      <c r="L19" s="112"/>
      <c r="M19" s="109"/>
      <c r="N19" s="60"/>
      <c r="O19" s="50"/>
      <c r="P19" s="51"/>
      <c r="Q19" s="52"/>
      <c r="R19" s="52"/>
      <c r="S19" s="177">
        <f>IF(B19="","",IF(ISNA(VLOOKUP(B19,Celkove!$B$6:$M$71,12,FALSE)),"Neni seznamu!",""))</f>
      </c>
    </row>
    <row r="20" spans="1:19" ht="12.75">
      <c r="A20" s="30">
        <f t="shared" si="0"/>
        <v>16</v>
      </c>
      <c r="B20" s="61"/>
      <c r="C20" s="54"/>
      <c r="D20" s="55"/>
      <c r="E20" s="56"/>
      <c r="F20" s="56"/>
      <c r="G20" s="121"/>
      <c r="H20" s="116"/>
      <c r="I20" s="57"/>
      <c r="J20" s="58"/>
      <c r="K20" s="59"/>
      <c r="L20" s="112"/>
      <c r="M20" s="109"/>
      <c r="N20" s="60"/>
      <c r="O20" s="50"/>
      <c r="P20" s="51"/>
      <c r="Q20" s="52"/>
      <c r="R20" s="52"/>
      <c r="S20" s="177">
        <f>IF(B20="","",IF(ISNA(VLOOKUP(B20,Celkove!$B$6:$M$71,12,FALSE)),"Neni seznamu!",""))</f>
      </c>
    </row>
    <row r="21" spans="1:19" ht="12.75">
      <c r="A21" s="30">
        <f t="shared" si="0"/>
        <v>17</v>
      </c>
      <c r="B21" s="62"/>
      <c r="C21" s="54"/>
      <c r="D21" s="55"/>
      <c r="E21" s="56"/>
      <c r="F21" s="56"/>
      <c r="G21" s="121"/>
      <c r="H21" s="116"/>
      <c r="I21" s="57"/>
      <c r="J21" s="58"/>
      <c r="K21" s="59"/>
      <c r="L21" s="112"/>
      <c r="M21" s="109"/>
      <c r="N21" s="60"/>
      <c r="O21" s="50"/>
      <c r="P21" s="51"/>
      <c r="Q21" s="52"/>
      <c r="R21" s="52"/>
      <c r="S21" s="177">
        <f>IF(B21="","",IF(ISNA(VLOOKUP(B21,Celkove!$B$6:$M$71,12,FALSE)),"Neni seznamu!",""))</f>
      </c>
    </row>
    <row r="22" spans="1:19" ht="12.75">
      <c r="A22" s="30">
        <f t="shared" si="0"/>
        <v>18</v>
      </c>
      <c r="B22" s="53"/>
      <c r="C22" s="76"/>
      <c r="D22" s="55"/>
      <c r="E22" s="56"/>
      <c r="F22" s="56"/>
      <c r="G22" s="121"/>
      <c r="H22" s="116"/>
      <c r="I22" s="57"/>
      <c r="J22" s="58"/>
      <c r="K22" s="59"/>
      <c r="L22" s="112"/>
      <c r="M22" s="109"/>
      <c r="N22" s="60"/>
      <c r="O22" s="50"/>
      <c r="P22" s="51"/>
      <c r="Q22" s="52"/>
      <c r="R22" s="52"/>
      <c r="S22" s="177">
        <f>IF(B22="","",IF(ISNA(VLOOKUP(B22,Celkove!$B$6:$M$71,12,FALSE)),"Neni seznamu!",""))</f>
      </c>
    </row>
    <row r="23" spans="1:19" ht="12.75">
      <c r="A23" s="30">
        <f t="shared" si="0"/>
        <v>19</v>
      </c>
      <c r="B23" s="62"/>
      <c r="C23" s="54"/>
      <c r="D23" s="55"/>
      <c r="E23" s="56"/>
      <c r="F23" s="56"/>
      <c r="G23" s="121"/>
      <c r="H23" s="116"/>
      <c r="I23" s="57"/>
      <c r="J23" s="58"/>
      <c r="K23" s="59"/>
      <c r="L23" s="112"/>
      <c r="M23" s="109"/>
      <c r="N23" s="60"/>
      <c r="O23" s="50"/>
      <c r="P23" s="51"/>
      <c r="Q23" s="52"/>
      <c r="R23" s="52"/>
      <c r="S23" s="177">
        <f>IF(B23="","",IF(ISNA(VLOOKUP(B23,Celkove!$B$6:$M$71,12,FALSE)),"Neni seznamu!",""))</f>
      </c>
    </row>
    <row r="24" spans="1:19" ht="12.75">
      <c r="A24" s="30">
        <f t="shared" si="0"/>
        <v>20</v>
      </c>
      <c r="B24" s="63"/>
      <c r="C24" s="54"/>
      <c r="D24" s="55"/>
      <c r="E24" s="56"/>
      <c r="F24" s="56"/>
      <c r="G24" s="121"/>
      <c r="H24" s="116"/>
      <c r="I24" s="57"/>
      <c r="J24" s="58"/>
      <c r="K24" s="59"/>
      <c r="L24" s="112"/>
      <c r="M24" s="109"/>
      <c r="N24" s="60"/>
      <c r="O24" s="50"/>
      <c r="P24" s="51"/>
      <c r="Q24" s="52"/>
      <c r="R24" s="52"/>
      <c r="S24" s="177">
        <f>IF(B24="","",IF(ISNA(VLOOKUP(B24,Celkove!$B$6:$M$71,12,FALSE)),"Neni seznamu!",""))</f>
      </c>
    </row>
    <row r="25" spans="1:19" ht="12.75">
      <c r="A25" s="30">
        <f t="shared" si="0"/>
        <v>21</v>
      </c>
      <c r="B25" s="62"/>
      <c r="C25" s="54"/>
      <c r="D25" s="55"/>
      <c r="E25" s="56"/>
      <c r="F25" s="56"/>
      <c r="G25" s="121"/>
      <c r="H25" s="116"/>
      <c r="I25" s="57"/>
      <c r="J25" s="58"/>
      <c r="K25" s="59"/>
      <c r="L25" s="112"/>
      <c r="M25" s="109"/>
      <c r="N25" s="60"/>
      <c r="O25" s="50"/>
      <c r="P25" s="51"/>
      <c r="Q25" s="52"/>
      <c r="R25" s="52"/>
      <c r="S25" s="177">
        <f>IF(B25="","",IF(ISNA(VLOOKUP(B25,Celkove!$B$6:$M$71,12,FALSE)),"Neni seznamu!",""))</f>
      </c>
    </row>
    <row r="26" spans="1:19" ht="12.75">
      <c r="A26" s="30">
        <f t="shared" si="0"/>
        <v>22</v>
      </c>
      <c r="B26" s="62"/>
      <c r="C26" s="54"/>
      <c r="D26" s="55"/>
      <c r="E26" s="56"/>
      <c r="F26" s="56"/>
      <c r="G26" s="121"/>
      <c r="H26" s="116"/>
      <c r="I26" s="57"/>
      <c r="J26" s="58"/>
      <c r="K26" s="59"/>
      <c r="L26" s="112"/>
      <c r="M26" s="109"/>
      <c r="N26" s="60"/>
      <c r="O26" s="50"/>
      <c r="P26" s="51"/>
      <c r="Q26" s="52"/>
      <c r="R26" s="52"/>
      <c r="S26" s="177">
        <f>IF(B26="","",IF(ISNA(VLOOKUP(B26,Celkove!$B$6:$M$71,12,FALSE)),"Neni seznamu!",""))</f>
      </c>
    </row>
    <row r="27" spans="1:19" ht="12.75">
      <c r="A27" s="30">
        <f t="shared" si="0"/>
        <v>23</v>
      </c>
      <c r="B27" s="63"/>
      <c r="C27" s="54"/>
      <c r="D27" s="55"/>
      <c r="E27" s="56"/>
      <c r="F27" s="56"/>
      <c r="G27" s="121"/>
      <c r="H27" s="116"/>
      <c r="I27" s="57"/>
      <c r="J27" s="58"/>
      <c r="K27" s="59"/>
      <c r="L27" s="112"/>
      <c r="M27" s="109"/>
      <c r="N27" s="60"/>
      <c r="O27" s="50"/>
      <c r="P27" s="51"/>
      <c r="Q27" s="52"/>
      <c r="R27" s="52"/>
      <c r="S27" s="177">
        <f>IF(B27="","",IF(ISNA(VLOOKUP(B27,Celkove!$B$6:$M$71,12,FALSE)),"Neni seznamu!",""))</f>
      </c>
    </row>
    <row r="28" spans="1:19" ht="13.5" thickBot="1">
      <c r="A28" s="31">
        <f t="shared" si="0"/>
        <v>24</v>
      </c>
      <c r="B28" s="64"/>
      <c r="C28" s="65"/>
      <c r="D28" s="66"/>
      <c r="E28" s="67"/>
      <c r="F28" s="67"/>
      <c r="G28" s="122"/>
      <c r="H28" s="116"/>
      <c r="I28" s="68"/>
      <c r="J28" s="69"/>
      <c r="K28" s="70"/>
      <c r="L28" s="113"/>
      <c r="M28" s="110"/>
      <c r="N28" s="71"/>
      <c r="O28" s="72"/>
      <c r="P28" s="73"/>
      <c r="Q28" s="74"/>
      <c r="R28" s="74"/>
      <c r="S28" s="177">
        <f>IF(B28="","",IF(ISNA(VLOOKUP(B28,Celkove!$B$6:$M$71,12,FALSE)),"Neni seznamu!",""))</f>
      </c>
    </row>
    <row r="29" spans="1:19" ht="13.5" thickTop="1">
      <c r="A29" s="29">
        <f t="shared" si="0"/>
        <v>25</v>
      </c>
      <c r="B29" s="77"/>
      <c r="C29" s="43"/>
      <c r="D29" s="44"/>
      <c r="E29" s="45"/>
      <c r="F29" s="45"/>
      <c r="G29" s="123"/>
      <c r="H29" s="116"/>
      <c r="I29" s="46"/>
      <c r="J29" s="47"/>
      <c r="K29" s="46"/>
      <c r="L29" s="111"/>
      <c r="M29" s="108"/>
      <c r="N29" s="49"/>
      <c r="O29" s="50"/>
      <c r="P29" s="51"/>
      <c r="Q29" s="52"/>
      <c r="R29" s="52"/>
      <c r="S29" s="177">
        <f>IF(B29="","",IF(ISNA(VLOOKUP(B29,Celkove!$B$6:$M$71,12,FALSE)),"Neni seznamu!",""))</f>
      </c>
    </row>
    <row r="30" spans="1:19" ht="12.75">
      <c r="A30" s="30">
        <f t="shared" si="0"/>
        <v>26</v>
      </c>
      <c r="B30" s="53"/>
      <c r="C30" s="54"/>
      <c r="D30" s="55"/>
      <c r="E30" s="56"/>
      <c r="F30" s="56"/>
      <c r="G30" s="121"/>
      <c r="H30" s="116"/>
      <c r="I30" s="57"/>
      <c r="J30" s="58"/>
      <c r="K30" s="57"/>
      <c r="L30" s="112"/>
      <c r="M30" s="109"/>
      <c r="N30" s="60"/>
      <c r="O30" s="50"/>
      <c r="P30" s="51"/>
      <c r="Q30" s="52"/>
      <c r="R30" s="52"/>
      <c r="S30" s="177">
        <f>IF(B30="","",IF(ISNA(VLOOKUP(B30,Celkove!$B$6:$M$71,12,FALSE)),"Neni seznamu!",""))</f>
      </c>
    </row>
    <row r="31" spans="1:19" ht="12.75">
      <c r="A31" s="30">
        <f t="shared" si="0"/>
        <v>27</v>
      </c>
      <c r="B31" s="53"/>
      <c r="C31" s="54"/>
      <c r="D31" s="55"/>
      <c r="E31" s="56"/>
      <c r="F31" s="56"/>
      <c r="G31" s="121"/>
      <c r="H31" s="116"/>
      <c r="I31" s="57"/>
      <c r="J31" s="58"/>
      <c r="K31" s="57"/>
      <c r="L31" s="112"/>
      <c r="M31" s="109"/>
      <c r="N31" s="60"/>
      <c r="O31" s="50"/>
      <c r="P31" s="51"/>
      <c r="Q31" s="52"/>
      <c r="R31" s="52"/>
      <c r="S31" s="177">
        <f>IF(B31="","",IF(ISNA(VLOOKUP(B31,Celkove!$B$6:$M$71,12,FALSE)),"Neni seznamu!",""))</f>
      </c>
    </row>
    <row r="32" spans="1:19" ht="12.75">
      <c r="A32" s="30">
        <f t="shared" si="0"/>
        <v>28</v>
      </c>
      <c r="B32" s="61"/>
      <c r="C32" s="54"/>
      <c r="D32" s="55"/>
      <c r="E32" s="56"/>
      <c r="F32" s="56"/>
      <c r="G32" s="121"/>
      <c r="H32" s="116"/>
      <c r="I32" s="57"/>
      <c r="J32" s="58"/>
      <c r="K32" s="57"/>
      <c r="L32" s="112"/>
      <c r="M32" s="109"/>
      <c r="N32" s="60"/>
      <c r="O32" s="50"/>
      <c r="P32" s="51"/>
      <c r="Q32" s="52"/>
      <c r="R32" s="52"/>
      <c r="S32" s="177">
        <f>IF(B32="","",IF(ISNA(VLOOKUP(B32,Celkove!$B$6:$M$71,12,FALSE)),"Neni seznamu!",""))</f>
      </c>
    </row>
    <row r="33" spans="1:19" ht="12.75">
      <c r="A33" s="30">
        <f t="shared" si="0"/>
        <v>29</v>
      </c>
      <c r="B33" s="53"/>
      <c r="C33" s="54"/>
      <c r="D33" s="55"/>
      <c r="E33" s="56"/>
      <c r="F33" s="56"/>
      <c r="G33" s="121"/>
      <c r="H33" s="116"/>
      <c r="I33" s="57"/>
      <c r="J33" s="58"/>
      <c r="K33" s="57"/>
      <c r="L33" s="112"/>
      <c r="M33" s="109"/>
      <c r="N33" s="60"/>
      <c r="O33" s="50"/>
      <c r="P33" s="51"/>
      <c r="Q33" s="52"/>
      <c r="R33" s="52"/>
      <c r="S33" s="177">
        <f>IF(B33="","",IF(ISNA(VLOOKUP(B33,Celkove!$B$6:$M$71,12,FALSE)),"Neni seznamu!",""))</f>
      </c>
    </row>
    <row r="34" spans="1:19" ht="12.75">
      <c r="A34" s="30">
        <f t="shared" si="0"/>
        <v>30</v>
      </c>
      <c r="B34" s="61"/>
      <c r="C34" s="54"/>
      <c r="D34" s="55"/>
      <c r="E34" s="56"/>
      <c r="F34" s="56"/>
      <c r="G34" s="121"/>
      <c r="H34" s="116"/>
      <c r="I34" s="57"/>
      <c r="J34" s="58"/>
      <c r="K34" s="57"/>
      <c r="L34" s="112"/>
      <c r="M34" s="109"/>
      <c r="N34" s="60"/>
      <c r="O34" s="50"/>
      <c r="P34" s="51"/>
      <c r="Q34" s="52"/>
      <c r="R34" s="52"/>
      <c r="S34" s="177">
        <f>IF(B34="","",IF(ISNA(VLOOKUP(B34,Celkove!$B$6:$M$71,12,FALSE)),"Neni seznamu!",""))</f>
      </c>
    </row>
    <row r="35" spans="1:19" ht="12.75">
      <c r="A35" s="30">
        <f t="shared" si="0"/>
        <v>31</v>
      </c>
      <c r="B35" s="53"/>
      <c r="C35" s="54"/>
      <c r="D35" s="55"/>
      <c r="E35" s="56"/>
      <c r="F35" s="56"/>
      <c r="G35" s="121"/>
      <c r="H35" s="116"/>
      <c r="I35" s="57"/>
      <c r="J35" s="58"/>
      <c r="K35" s="57"/>
      <c r="L35" s="112"/>
      <c r="M35" s="109"/>
      <c r="N35" s="60"/>
      <c r="O35" s="50"/>
      <c r="P35" s="51"/>
      <c r="Q35" s="52"/>
      <c r="R35" s="52"/>
      <c r="S35" s="177">
        <f>IF(B35="","",IF(ISNA(VLOOKUP(B35,Celkove!$B$6:$M$71,12,FALSE)),"Neni seznamu!",""))</f>
      </c>
    </row>
    <row r="36" spans="1:19" ht="12.75">
      <c r="A36" s="30">
        <f t="shared" si="0"/>
        <v>32</v>
      </c>
      <c r="B36" s="53"/>
      <c r="C36" s="54"/>
      <c r="D36" s="55"/>
      <c r="E36" s="56"/>
      <c r="F36" s="56"/>
      <c r="G36" s="121"/>
      <c r="H36" s="116"/>
      <c r="I36" s="57"/>
      <c r="J36" s="58"/>
      <c r="K36" s="57"/>
      <c r="L36" s="112"/>
      <c r="M36" s="109"/>
      <c r="N36" s="60"/>
      <c r="O36" s="50"/>
      <c r="P36" s="51"/>
      <c r="Q36" s="52"/>
      <c r="R36" s="52"/>
      <c r="S36" s="177">
        <f>IF(B36="","",IF(ISNA(VLOOKUP(B36,Celkove!$B$6:$M$71,12,FALSE)),"Neni seznamu!",""))</f>
      </c>
    </row>
    <row r="37" spans="1:19" ht="12.75">
      <c r="A37" s="30">
        <f t="shared" si="0"/>
        <v>33</v>
      </c>
      <c r="B37" s="61"/>
      <c r="C37" s="54"/>
      <c r="D37" s="55"/>
      <c r="E37" s="56"/>
      <c r="F37" s="56"/>
      <c r="G37" s="121"/>
      <c r="H37" s="116"/>
      <c r="I37" s="57"/>
      <c r="J37" s="58"/>
      <c r="K37" s="57"/>
      <c r="L37" s="112"/>
      <c r="M37" s="109"/>
      <c r="N37" s="60"/>
      <c r="O37" s="50"/>
      <c r="P37" s="51"/>
      <c r="Q37" s="52"/>
      <c r="R37" s="52"/>
      <c r="S37" s="177">
        <f>IF(B37="","",IF(ISNA(VLOOKUP(B37,Celkove!$B$6:$M$71,12,FALSE)),"Neni seznamu!",""))</f>
      </c>
    </row>
    <row r="38" spans="1:19" ht="12.75">
      <c r="A38" s="30">
        <f t="shared" si="0"/>
        <v>34</v>
      </c>
      <c r="B38" s="53"/>
      <c r="C38" s="54"/>
      <c r="D38" s="55"/>
      <c r="E38" s="56"/>
      <c r="F38" s="56"/>
      <c r="G38" s="121"/>
      <c r="H38" s="116"/>
      <c r="I38" s="57"/>
      <c r="J38" s="58"/>
      <c r="K38" s="57"/>
      <c r="L38" s="112"/>
      <c r="M38" s="109"/>
      <c r="N38" s="60"/>
      <c r="O38" s="50"/>
      <c r="P38" s="51"/>
      <c r="Q38" s="52"/>
      <c r="R38" s="52"/>
      <c r="S38" s="177">
        <f>IF(B38="","",IF(ISNA(VLOOKUP(B38,Celkove!$B$6:$M$71,12,FALSE)),"Neni seznamu!",""))</f>
      </c>
    </row>
    <row r="39" spans="1:19" ht="12.75">
      <c r="A39" s="30">
        <f t="shared" si="0"/>
        <v>35</v>
      </c>
      <c r="B39" s="61"/>
      <c r="C39" s="54"/>
      <c r="D39" s="55"/>
      <c r="E39" s="56"/>
      <c r="F39" s="56"/>
      <c r="G39" s="121"/>
      <c r="H39" s="116"/>
      <c r="I39" s="57"/>
      <c r="J39" s="58"/>
      <c r="K39" s="57"/>
      <c r="L39" s="112"/>
      <c r="M39" s="109"/>
      <c r="N39" s="60"/>
      <c r="O39" s="50"/>
      <c r="P39" s="51"/>
      <c r="Q39" s="52"/>
      <c r="R39" s="52"/>
      <c r="S39" s="177">
        <f>IF(B39="","",IF(ISNA(VLOOKUP(B39,Celkove!$B$6:$M$71,12,FALSE)),"Neni seznamu!",""))</f>
      </c>
    </row>
    <row r="40" spans="1:19" ht="12.75">
      <c r="A40" s="30">
        <f t="shared" si="0"/>
        <v>36</v>
      </c>
      <c r="B40" s="53"/>
      <c r="C40" s="54"/>
      <c r="D40" s="55"/>
      <c r="E40" s="56"/>
      <c r="F40" s="56"/>
      <c r="G40" s="121"/>
      <c r="H40" s="116"/>
      <c r="I40" s="57"/>
      <c r="J40" s="58"/>
      <c r="K40" s="57"/>
      <c r="L40" s="112"/>
      <c r="M40" s="109"/>
      <c r="N40" s="60"/>
      <c r="O40" s="50"/>
      <c r="P40" s="51"/>
      <c r="Q40" s="52"/>
      <c r="R40" s="52"/>
      <c r="S40" s="177">
        <f>IF(B40="","",IF(ISNA(VLOOKUP(B40,Celkove!$B$6:$M$71,12,FALSE)),"Neni seznamu!",""))</f>
      </c>
    </row>
    <row r="41" spans="1:19" ht="12.75">
      <c r="A41" s="30">
        <f t="shared" si="0"/>
        <v>37</v>
      </c>
      <c r="B41" s="53"/>
      <c r="C41" s="54"/>
      <c r="D41" s="55"/>
      <c r="E41" s="56"/>
      <c r="F41" s="56"/>
      <c r="G41" s="121"/>
      <c r="H41" s="116"/>
      <c r="I41" s="57"/>
      <c r="J41" s="58"/>
      <c r="K41" s="57"/>
      <c r="L41" s="112"/>
      <c r="M41" s="109"/>
      <c r="N41" s="60"/>
      <c r="O41" s="50"/>
      <c r="P41" s="51"/>
      <c r="Q41" s="52"/>
      <c r="R41" s="52"/>
      <c r="S41" s="177">
        <f>IF(B41="","",IF(ISNA(VLOOKUP(B41,Celkove!$B$6:$M$71,12,FALSE)),"Neni seznamu!",""))</f>
      </c>
    </row>
    <row r="42" spans="1:19" ht="12.75">
      <c r="A42" s="30">
        <f t="shared" si="0"/>
        <v>38</v>
      </c>
      <c r="B42" s="61"/>
      <c r="C42" s="54"/>
      <c r="D42" s="55"/>
      <c r="E42" s="56"/>
      <c r="F42" s="56"/>
      <c r="G42" s="121"/>
      <c r="H42" s="116"/>
      <c r="I42" s="57"/>
      <c r="J42" s="58"/>
      <c r="K42" s="57"/>
      <c r="L42" s="112"/>
      <c r="M42" s="109"/>
      <c r="N42" s="60"/>
      <c r="O42" s="50"/>
      <c r="P42" s="51"/>
      <c r="Q42" s="52"/>
      <c r="R42" s="52"/>
      <c r="S42" s="177">
        <f>IF(B42="","",IF(ISNA(VLOOKUP(B42,Celkove!$B$6:$M$71,12,FALSE)),"Neni seznamu!",""))</f>
      </c>
    </row>
    <row r="43" spans="1:19" ht="12.75">
      <c r="A43" s="30">
        <f t="shared" si="0"/>
        <v>39</v>
      </c>
      <c r="B43" s="53"/>
      <c r="C43" s="54"/>
      <c r="D43" s="55"/>
      <c r="E43" s="56"/>
      <c r="F43" s="56"/>
      <c r="G43" s="121"/>
      <c r="H43" s="116"/>
      <c r="I43" s="57"/>
      <c r="J43" s="58"/>
      <c r="K43" s="57"/>
      <c r="L43" s="112"/>
      <c r="M43" s="109"/>
      <c r="N43" s="60"/>
      <c r="O43" s="50"/>
      <c r="P43" s="51"/>
      <c r="Q43" s="52"/>
      <c r="R43" s="52"/>
      <c r="S43" s="177">
        <f>IF(B43="","",IF(ISNA(VLOOKUP(B43,Celkove!$B$6:$M$71,12,FALSE)),"Neni seznamu!",""))</f>
      </c>
    </row>
    <row r="44" spans="1:19" ht="12.75">
      <c r="A44" s="30">
        <f t="shared" si="0"/>
        <v>40</v>
      </c>
      <c r="B44" s="53"/>
      <c r="C44" s="54"/>
      <c r="D44" s="55"/>
      <c r="E44" s="56"/>
      <c r="F44" s="56"/>
      <c r="G44" s="121"/>
      <c r="H44" s="116"/>
      <c r="I44" s="57"/>
      <c r="J44" s="58"/>
      <c r="K44" s="57"/>
      <c r="L44" s="112"/>
      <c r="M44" s="109"/>
      <c r="N44" s="60"/>
      <c r="O44" s="50"/>
      <c r="P44" s="51"/>
      <c r="Q44" s="52"/>
      <c r="R44" s="52"/>
      <c r="S44" s="177">
        <f>IF(B44="","",IF(ISNA(VLOOKUP(B44,Celkove!$B$6:$M$71,12,FALSE)),"Neni seznamu!",""))</f>
      </c>
    </row>
    <row r="45" spans="1:19" ht="13.5" thickBot="1">
      <c r="A45" s="125">
        <f t="shared" si="0"/>
        <v>41</v>
      </c>
      <c r="B45" s="64"/>
      <c r="C45" s="65"/>
      <c r="D45" s="66"/>
      <c r="E45" s="67"/>
      <c r="F45" s="67"/>
      <c r="G45" s="122"/>
      <c r="H45" s="117"/>
      <c r="I45" s="68"/>
      <c r="J45" s="69"/>
      <c r="K45" s="68"/>
      <c r="L45" s="113"/>
      <c r="M45" s="110"/>
      <c r="N45" s="71"/>
      <c r="O45" s="78"/>
      <c r="P45" s="79"/>
      <c r="Q45" s="80"/>
      <c r="R45" s="80"/>
      <c r="S45" s="177">
        <f>IF(B45="","",IF(ISNA(VLOOKUP(B45,Celkove!$B$6:$M$71,12,FALSE)),"Neni seznamu!",""))</f>
      </c>
    </row>
    <row r="46" spans="1:19" ht="12.75">
      <c r="A46" s="124">
        <f t="shared" si="0"/>
        <v>42</v>
      </c>
      <c r="B46" s="81"/>
      <c r="C46" s="82"/>
      <c r="D46" s="83"/>
      <c r="E46" s="84"/>
      <c r="F46" s="84"/>
      <c r="G46" s="120"/>
      <c r="H46" s="115"/>
      <c r="I46" s="46"/>
      <c r="J46" s="47"/>
      <c r="K46" s="46"/>
      <c r="L46" s="111"/>
      <c r="M46" s="108"/>
      <c r="N46" s="49"/>
      <c r="O46" s="85"/>
      <c r="P46" s="86"/>
      <c r="Q46" s="87"/>
      <c r="R46" s="88"/>
      <c r="S46" s="177">
        <f>IF(B46="","",IF(ISNA(VLOOKUP(B46,Celkove!$B$6:$M$71,12,FALSE)),"Neni seznamu!",""))</f>
      </c>
    </row>
    <row r="47" spans="1:19" ht="12.75">
      <c r="A47" s="30">
        <f t="shared" si="0"/>
        <v>43</v>
      </c>
      <c r="B47" s="53"/>
      <c r="C47" s="54"/>
      <c r="D47" s="55"/>
      <c r="E47" s="56"/>
      <c r="F47" s="56"/>
      <c r="G47" s="121"/>
      <c r="H47" s="116"/>
      <c r="I47" s="57"/>
      <c r="J47" s="58"/>
      <c r="K47" s="57"/>
      <c r="L47" s="112"/>
      <c r="M47" s="109"/>
      <c r="N47" s="60"/>
      <c r="O47" s="50"/>
      <c r="P47" s="51"/>
      <c r="Q47" s="52"/>
      <c r="R47" s="89"/>
      <c r="S47" s="177">
        <f>IF(B47="","",IF(ISNA(VLOOKUP(B47,Celkove!$B$6:$M$71,12,FALSE)),"Neni seznamu!",""))</f>
      </c>
    </row>
    <row r="48" spans="1:19" ht="12.75">
      <c r="A48" s="30">
        <f t="shared" si="0"/>
        <v>44</v>
      </c>
      <c r="B48" s="53"/>
      <c r="C48" s="54"/>
      <c r="D48" s="55"/>
      <c r="E48" s="56"/>
      <c r="F48" s="56"/>
      <c r="G48" s="121"/>
      <c r="H48" s="116"/>
      <c r="I48" s="57"/>
      <c r="J48" s="58"/>
      <c r="K48" s="57"/>
      <c r="L48" s="112"/>
      <c r="M48" s="109"/>
      <c r="N48" s="60"/>
      <c r="O48" s="50"/>
      <c r="P48" s="51"/>
      <c r="Q48" s="52"/>
      <c r="R48" s="89"/>
      <c r="S48" s="177">
        <f>IF(B48="","",IF(ISNA(VLOOKUP(B48,Celkove!$B$6:$M$71,12,FALSE)),"Neni seznamu!",""))</f>
      </c>
    </row>
    <row r="49" spans="1:19" ht="12.75">
      <c r="A49" s="30">
        <f t="shared" si="0"/>
        <v>45</v>
      </c>
      <c r="B49" s="53"/>
      <c r="C49" s="54"/>
      <c r="D49" s="55"/>
      <c r="E49" s="56"/>
      <c r="F49" s="56"/>
      <c r="G49" s="121"/>
      <c r="H49" s="116"/>
      <c r="I49" s="57"/>
      <c r="J49" s="58"/>
      <c r="K49" s="57"/>
      <c r="L49" s="112"/>
      <c r="M49" s="109"/>
      <c r="N49" s="60"/>
      <c r="O49" s="50"/>
      <c r="P49" s="51"/>
      <c r="Q49" s="52"/>
      <c r="R49" s="89"/>
      <c r="S49" s="177">
        <f>IF(B49="","",IF(ISNA(VLOOKUP(B49,Celkove!$B$6:$M$71,12,FALSE)),"Neni seznamu!",""))</f>
      </c>
    </row>
    <row r="50" spans="1:19" ht="12.75">
      <c r="A50" s="30">
        <f t="shared" si="0"/>
        <v>46</v>
      </c>
      <c r="B50" s="53"/>
      <c r="C50" s="54"/>
      <c r="D50" s="55"/>
      <c r="E50" s="56"/>
      <c r="F50" s="56"/>
      <c r="G50" s="121"/>
      <c r="H50" s="116"/>
      <c r="I50" s="57"/>
      <c r="J50" s="58"/>
      <c r="K50" s="57"/>
      <c r="L50" s="112"/>
      <c r="M50" s="109"/>
      <c r="N50" s="60"/>
      <c r="O50" s="50"/>
      <c r="P50" s="51"/>
      <c r="Q50" s="52"/>
      <c r="R50" s="89"/>
      <c r="S50" s="177">
        <f>IF(B50="","",IF(ISNA(VLOOKUP(B50,Celkove!$B$6:$M$71,12,FALSE)),"Neni seznamu!",""))</f>
      </c>
    </row>
    <row r="51" spans="1:19" ht="12.75">
      <c r="A51" s="30">
        <f t="shared" si="0"/>
        <v>47</v>
      </c>
      <c r="B51" s="53"/>
      <c r="C51" s="54"/>
      <c r="D51" s="55"/>
      <c r="E51" s="56"/>
      <c r="F51" s="56"/>
      <c r="G51" s="121"/>
      <c r="H51" s="116"/>
      <c r="I51" s="57"/>
      <c r="J51" s="58"/>
      <c r="K51" s="57"/>
      <c r="L51" s="112"/>
      <c r="M51" s="109"/>
      <c r="N51" s="60"/>
      <c r="O51" s="50"/>
      <c r="P51" s="51"/>
      <c r="Q51" s="52"/>
      <c r="R51" s="89"/>
      <c r="S51" s="177">
        <f>IF(B51="","",IF(ISNA(VLOOKUP(B51,Celkove!$B$6:$M$71,12,FALSE)),"Neni seznamu!",""))</f>
      </c>
    </row>
    <row r="52" spans="1:19" ht="13.5" thickBot="1">
      <c r="A52" s="30">
        <f t="shared" si="0"/>
        <v>48</v>
      </c>
      <c r="B52" s="64"/>
      <c r="C52" s="65"/>
      <c r="D52" s="66"/>
      <c r="E52" s="67"/>
      <c r="F52" s="67"/>
      <c r="G52" s="122"/>
      <c r="H52" s="117"/>
      <c r="I52" s="68"/>
      <c r="J52" s="69"/>
      <c r="K52" s="68"/>
      <c r="L52" s="113"/>
      <c r="M52" s="110"/>
      <c r="N52" s="71"/>
      <c r="O52" s="72"/>
      <c r="P52" s="73"/>
      <c r="Q52" s="74"/>
      <c r="R52" s="90"/>
      <c r="S52" s="177">
        <f>IF(B51="","",IF(ISNA(VLOOKUP(B51,Celkove!$B$6:$M$71,12,FALSE)),"Neni seznamu!",""))</f>
      </c>
    </row>
    <row r="53" spans="1:18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6"/>
      <c r="Q53" s="36"/>
      <c r="R53" s="37"/>
    </row>
    <row r="54" spans="1:18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4"/>
      <c r="O54" s="34"/>
      <c r="P54" s="36"/>
      <c r="Q54" s="36"/>
      <c r="R54" s="37"/>
    </row>
    <row r="55" spans="1:18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4"/>
      <c r="O55" s="34"/>
      <c r="P55" s="36"/>
      <c r="Q55" s="36"/>
      <c r="R55" s="37"/>
    </row>
    <row r="56" spans="1:18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4"/>
      <c r="O56" s="34"/>
      <c r="P56" s="36"/>
      <c r="Q56" s="36"/>
      <c r="R56" s="37"/>
    </row>
    <row r="57" spans="1:18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4"/>
      <c r="O57" s="34"/>
      <c r="P57" s="36"/>
      <c r="Q57" s="36"/>
      <c r="R57" s="37"/>
    </row>
    <row r="58" spans="1:18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4"/>
      <c r="O58" s="34"/>
      <c r="P58" s="36"/>
      <c r="Q58" s="36"/>
      <c r="R58" s="37"/>
    </row>
    <row r="59" spans="1:18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4"/>
      <c r="O59" s="34"/>
      <c r="P59" s="36"/>
      <c r="Q59" s="36"/>
      <c r="R59" s="37"/>
    </row>
    <row r="60" spans="1:18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4"/>
      <c r="O60" s="34"/>
      <c r="P60" s="36"/>
      <c r="Q60" s="36"/>
      <c r="R60" s="37"/>
    </row>
    <row r="61" spans="1:18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4"/>
      <c r="O61" s="34"/>
      <c r="P61" s="36"/>
      <c r="Q61" s="36"/>
      <c r="R61" s="37"/>
    </row>
    <row r="62" spans="1:18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4"/>
      <c r="O62" s="34"/>
      <c r="P62" s="36"/>
      <c r="Q62" s="36"/>
      <c r="R62" s="37"/>
    </row>
    <row r="63" spans="1:18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4"/>
      <c r="O63" s="34"/>
      <c r="P63" s="36"/>
      <c r="Q63" s="36"/>
      <c r="R63" s="37"/>
    </row>
    <row r="64" spans="1:18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4"/>
      <c r="O64" s="34"/>
      <c r="P64" s="36"/>
      <c r="Q64" s="36"/>
      <c r="R64" s="37"/>
    </row>
  </sheetData>
  <sheetProtection selectLockedCells="1" selectUnlockedCells="1"/>
  <mergeCells count="10">
    <mergeCell ref="K3:L3"/>
    <mergeCell ref="O3:R3"/>
    <mergeCell ref="A1:R1"/>
    <mergeCell ref="A2:C2"/>
    <mergeCell ref="D2:G2"/>
    <mergeCell ref="I2:R2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S64"/>
  <sheetViews>
    <sheetView showZeros="0" zoomScalePageLayoutView="0" workbookViewId="0" topLeftCell="A1">
      <selection activeCell="L5" sqref="L5"/>
    </sheetView>
  </sheetViews>
  <sheetFormatPr defaultColWidth="9.140625" defaultRowHeight="12.75"/>
  <cols>
    <col min="1" max="1" width="4.140625" style="26" customWidth="1"/>
    <col min="2" max="2" width="20.57421875" style="27" customWidth="1"/>
    <col min="3" max="3" width="3.28125" style="26" customWidth="1"/>
    <col min="4" max="6" width="5.140625" style="26" customWidth="1"/>
    <col min="7" max="7" width="5.00390625" style="26" customWidth="1"/>
    <col min="8" max="8" width="7.7109375" style="26" hidden="1" customWidth="1"/>
    <col min="9" max="9" width="7.28125" style="26" customWidth="1"/>
    <col min="10" max="10" width="6.57421875" style="26" customWidth="1"/>
    <col min="11" max="11" width="7.421875" style="28" customWidth="1"/>
    <col min="12" max="12" width="7.140625" style="28" customWidth="1"/>
    <col min="13" max="13" width="5.8515625" style="28" hidden="1" customWidth="1"/>
    <col min="14" max="14" width="0" style="26" hidden="1" customWidth="1"/>
    <col min="15" max="18" width="9.140625" style="26" customWidth="1"/>
    <col min="19" max="19" width="17.8515625" style="26" customWidth="1"/>
    <col min="20" max="16384" width="9.140625" style="26" customWidth="1"/>
  </cols>
  <sheetData>
    <row r="1" spans="1:18" s="91" customFormat="1" ht="28.5" customHeight="1" thickBot="1" thickTop="1">
      <c r="A1" s="182" t="s">
        <v>71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4"/>
    </row>
    <row r="2" spans="1:18" s="91" customFormat="1" ht="18.75" customHeight="1" thickBot="1" thickTop="1">
      <c r="A2" s="329" t="s">
        <v>83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1"/>
    </row>
    <row r="3" spans="1:19" s="91" customFormat="1" ht="19.5" customHeight="1" thickBot="1" thickTop="1">
      <c r="A3" s="191" t="s">
        <v>22</v>
      </c>
      <c r="B3" s="193" t="s">
        <v>23</v>
      </c>
      <c r="C3" s="93"/>
      <c r="D3" s="195" t="s">
        <v>24</v>
      </c>
      <c r="E3" s="195"/>
      <c r="F3" s="195"/>
      <c r="G3" s="196"/>
      <c r="H3" s="94"/>
      <c r="I3" s="197" t="s">
        <v>25</v>
      </c>
      <c r="J3" s="198"/>
      <c r="K3" s="179" t="s">
        <v>26</v>
      </c>
      <c r="L3" s="179"/>
      <c r="M3" s="95"/>
      <c r="N3" s="96" t="s">
        <v>26</v>
      </c>
      <c r="O3" s="180" t="s">
        <v>50</v>
      </c>
      <c r="P3" s="180"/>
      <c r="Q3" s="180"/>
      <c r="R3" s="181"/>
      <c r="S3" s="178" t="s">
        <v>54</v>
      </c>
    </row>
    <row r="4" spans="1:18" s="91" customFormat="1" ht="15.75" customHeight="1" thickBot="1" thickTop="1">
      <c r="A4" s="192"/>
      <c r="B4" s="194"/>
      <c r="C4" s="97"/>
      <c r="D4" s="98" t="s">
        <v>27</v>
      </c>
      <c r="E4" s="99" t="s">
        <v>28</v>
      </c>
      <c r="F4" s="99" t="s">
        <v>29</v>
      </c>
      <c r="G4" s="119" t="s">
        <v>30</v>
      </c>
      <c r="H4" s="118" t="s">
        <v>51</v>
      </c>
      <c r="I4" s="100" t="s">
        <v>31</v>
      </c>
      <c r="J4" s="101" t="s">
        <v>32</v>
      </c>
      <c r="K4" s="102" t="s">
        <v>33</v>
      </c>
      <c r="L4" s="103" t="s">
        <v>34</v>
      </c>
      <c r="M4" s="104" t="s">
        <v>35</v>
      </c>
      <c r="N4" s="105" t="s">
        <v>36</v>
      </c>
      <c r="O4" s="106" t="s">
        <v>37</v>
      </c>
      <c r="P4" s="106" t="s">
        <v>38</v>
      </c>
      <c r="Q4" s="107" t="s">
        <v>39</v>
      </c>
      <c r="R4" s="107" t="s">
        <v>40</v>
      </c>
    </row>
    <row r="5" spans="1:19" ht="13.5" thickTop="1">
      <c r="A5" s="29">
        <v>1</v>
      </c>
      <c r="B5" s="199" t="s">
        <v>19</v>
      </c>
      <c r="C5" s="200"/>
      <c r="D5" s="201">
        <v>230</v>
      </c>
      <c r="E5" s="202">
        <v>201</v>
      </c>
      <c r="F5" s="202">
        <v>201</v>
      </c>
      <c r="G5" s="203">
        <v>227</v>
      </c>
      <c r="H5" s="126" t="s">
        <v>42</v>
      </c>
      <c r="I5" s="201">
        <v>184</v>
      </c>
      <c r="J5" s="225">
        <v>196</v>
      </c>
      <c r="K5" s="202">
        <v>243</v>
      </c>
      <c r="L5" s="332">
        <v>300</v>
      </c>
      <c r="M5" s="131"/>
      <c r="N5" s="132">
        <v>473</v>
      </c>
      <c r="O5" s="231">
        <f aca="true" t="shared" si="0" ref="O5:O32">SUM(E5:H5)</f>
        <v>629</v>
      </c>
      <c r="P5" s="235">
        <f aca="true" t="shared" si="1" ref="P5:P32">AVERAGE(D5:L5)</f>
        <v>222.75</v>
      </c>
      <c r="Q5" s="239">
        <v>28</v>
      </c>
      <c r="R5" s="135">
        <v>60</v>
      </c>
      <c r="S5" s="177">
        <f>IF(B5="","",IF(ISNA(VLOOKUP(B5,Celkove!$B$6:$M$71,12,FALSE)),"Neni seznamu!",""))</f>
      </c>
    </row>
    <row r="6" spans="1:19" ht="12.75">
      <c r="A6" s="30">
        <v>2</v>
      </c>
      <c r="B6" s="204" t="s">
        <v>43</v>
      </c>
      <c r="C6" s="205"/>
      <c r="D6" s="206">
        <v>222</v>
      </c>
      <c r="E6" s="207">
        <v>278</v>
      </c>
      <c r="F6" s="207">
        <v>194</v>
      </c>
      <c r="G6" s="208">
        <v>248</v>
      </c>
      <c r="H6" s="141" t="s">
        <v>42</v>
      </c>
      <c r="I6" s="206">
        <v>222</v>
      </c>
      <c r="J6" s="226">
        <v>143</v>
      </c>
      <c r="K6" s="207">
        <v>280</v>
      </c>
      <c r="L6" s="228">
        <v>223</v>
      </c>
      <c r="M6" s="145"/>
      <c r="N6" s="146">
        <v>473</v>
      </c>
      <c r="O6" s="231">
        <f t="shared" si="0"/>
        <v>720</v>
      </c>
      <c r="P6" s="235">
        <f t="shared" si="1"/>
        <v>226.25</v>
      </c>
      <c r="Q6" s="240">
        <v>27</v>
      </c>
      <c r="R6" s="135">
        <v>55</v>
      </c>
      <c r="S6" s="177">
        <f>IF(B6="","",IF(ISNA(VLOOKUP(B6,Celkove!$B$6:$M$71,12,FALSE)),"Neni seznamu!",""))</f>
      </c>
    </row>
    <row r="7" spans="1:19" ht="12.75">
      <c r="A7" s="30">
        <v>3</v>
      </c>
      <c r="B7" s="209" t="s">
        <v>61</v>
      </c>
      <c r="C7" s="205"/>
      <c r="D7" s="206">
        <v>254</v>
      </c>
      <c r="E7" s="207">
        <v>256</v>
      </c>
      <c r="F7" s="207">
        <v>175</v>
      </c>
      <c r="G7" s="208">
        <v>194</v>
      </c>
      <c r="H7" s="141" t="s">
        <v>42</v>
      </c>
      <c r="I7" s="206">
        <v>211</v>
      </c>
      <c r="J7" s="208">
        <v>268</v>
      </c>
      <c r="K7" s="207">
        <v>230</v>
      </c>
      <c r="L7" s="229">
        <v>244</v>
      </c>
      <c r="M7" s="145">
        <v>262</v>
      </c>
      <c r="N7" s="146">
        <v>463</v>
      </c>
      <c r="O7" s="231">
        <f t="shared" si="0"/>
        <v>625</v>
      </c>
      <c r="P7" s="235">
        <f t="shared" si="1"/>
        <v>229</v>
      </c>
      <c r="Q7" s="240">
        <v>26</v>
      </c>
      <c r="R7" s="135">
        <v>50</v>
      </c>
      <c r="S7" s="177">
        <f>IF(B7="","",IF(ISNA(VLOOKUP(B7,Celkove!$B$6:$M$71,12,FALSE)),"Neni seznamu!",""))</f>
      </c>
    </row>
    <row r="8" spans="1:19" ht="12.75">
      <c r="A8" s="30">
        <v>4</v>
      </c>
      <c r="B8" s="209" t="s">
        <v>56</v>
      </c>
      <c r="C8" s="205" t="s">
        <v>41</v>
      </c>
      <c r="D8" s="206">
        <v>194</v>
      </c>
      <c r="E8" s="207">
        <v>225</v>
      </c>
      <c r="F8" s="207">
        <v>184</v>
      </c>
      <c r="G8" s="208">
        <v>207</v>
      </c>
      <c r="H8" s="141" t="s">
        <v>42</v>
      </c>
      <c r="I8" s="206">
        <v>217</v>
      </c>
      <c r="J8" s="208">
        <v>187</v>
      </c>
      <c r="K8" s="207">
        <v>202</v>
      </c>
      <c r="L8" s="228">
        <v>237</v>
      </c>
      <c r="M8" s="145"/>
      <c r="N8" s="146">
        <v>461</v>
      </c>
      <c r="O8" s="231">
        <f t="shared" si="0"/>
        <v>616</v>
      </c>
      <c r="P8" s="235">
        <f t="shared" si="1"/>
        <v>206.625</v>
      </c>
      <c r="Q8" s="240">
        <v>25</v>
      </c>
      <c r="R8" s="135">
        <v>45</v>
      </c>
      <c r="S8" s="177">
        <f>IF(B8="","",IF(ISNA(VLOOKUP(B8,Celkove!$B$6:$M$71,12,FALSE)),"Neni seznamu!",""))</f>
      </c>
    </row>
    <row r="9" spans="1:19" ht="12.75">
      <c r="A9" s="30">
        <v>5</v>
      </c>
      <c r="B9" s="209" t="s">
        <v>60</v>
      </c>
      <c r="C9" s="205"/>
      <c r="D9" s="206">
        <v>189</v>
      </c>
      <c r="E9" s="207">
        <v>175</v>
      </c>
      <c r="F9" s="207">
        <v>185</v>
      </c>
      <c r="G9" s="208">
        <v>209</v>
      </c>
      <c r="H9" s="141" t="s">
        <v>42</v>
      </c>
      <c r="I9" s="206">
        <v>173</v>
      </c>
      <c r="J9" s="226">
        <v>218</v>
      </c>
      <c r="K9" s="207">
        <v>236</v>
      </c>
      <c r="L9" s="228">
        <v>199</v>
      </c>
      <c r="M9" s="145"/>
      <c r="N9" s="146">
        <v>461</v>
      </c>
      <c r="O9" s="231">
        <f t="shared" si="0"/>
        <v>569</v>
      </c>
      <c r="P9" s="235">
        <f t="shared" si="1"/>
        <v>198</v>
      </c>
      <c r="Q9" s="240">
        <v>24</v>
      </c>
      <c r="R9" s="135">
        <v>42</v>
      </c>
      <c r="S9" s="177">
        <f>IF(B9="","",IF(ISNA(VLOOKUP(B9,Celkove!$B$6:$M$71,12,FALSE)),"Neni seznamu!",""))</f>
      </c>
    </row>
    <row r="10" spans="1:19" ht="12.75">
      <c r="A10" s="30">
        <v>6</v>
      </c>
      <c r="B10" s="209" t="s">
        <v>58</v>
      </c>
      <c r="C10" s="205"/>
      <c r="D10" s="206">
        <v>193</v>
      </c>
      <c r="E10" s="207">
        <v>210</v>
      </c>
      <c r="F10" s="207">
        <v>162</v>
      </c>
      <c r="G10" s="208">
        <v>226</v>
      </c>
      <c r="H10" s="141" t="s">
        <v>42</v>
      </c>
      <c r="I10" s="206">
        <v>208</v>
      </c>
      <c r="J10" s="208">
        <v>265</v>
      </c>
      <c r="K10" s="207">
        <v>190</v>
      </c>
      <c r="L10" s="229">
        <v>188</v>
      </c>
      <c r="M10" s="145">
        <v>288</v>
      </c>
      <c r="N10" s="146">
        <v>443</v>
      </c>
      <c r="O10" s="231">
        <f t="shared" si="0"/>
        <v>598</v>
      </c>
      <c r="P10" s="235">
        <f t="shared" si="1"/>
        <v>205.25</v>
      </c>
      <c r="Q10" s="240">
        <v>23</v>
      </c>
      <c r="R10" s="135">
        <v>39</v>
      </c>
      <c r="S10" s="177">
        <f>IF(B10="","",IF(ISNA(VLOOKUP(B10,Celkove!$B$6:$M$71,12,FALSE)),"Neni seznamu!",""))</f>
      </c>
    </row>
    <row r="11" spans="1:19" ht="12.75">
      <c r="A11" s="30">
        <v>7</v>
      </c>
      <c r="B11" s="209" t="s">
        <v>16</v>
      </c>
      <c r="C11" s="205"/>
      <c r="D11" s="206">
        <v>198</v>
      </c>
      <c r="E11" s="207">
        <v>235</v>
      </c>
      <c r="F11" s="207">
        <v>244</v>
      </c>
      <c r="G11" s="208">
        <v>242</v>
      </c>
      <c r="H11" s="141" t="s">
        <v>42</v>
      </c>
      <c r="I11" s="206">
        <v>240</v>
      </c>
      <c r="J11" s="208">
        <v>206</v>
      </c>
      <c r="K11" s="207">
        <v>223</v>
      </c>
      <c r="L11" s="228">
        <v>154</v>
      </c>
      <c r="M11" s="145"/>
      <c r="N11" s="146">
        <v>424</v>
      </c>
      <c r="O11" s="231">
        <f t="shared" si="0"/>
        <v>721</v>
      </c>
      <c r="P11" s="235">
        <f t="shared" si="1"/>
        <v>217.75</v>
      </c>
      <c r="Q11" s="240">
        <v>22</v>
      </c>
      <c r="R11" s="135">
        <v>36</v>
      </c>
      <c r="S11" s="177">
        <f>IF(B11="","",IF(ISNA(VLOOKUP(B11,Celkove!$B$6:$M$71,12,FALSE)),"Neni seznamu!",""))</f>
      </c>
    </row>
    <row r="12" spans="1:19" ht="12.75">
      <c r="A12" s="30">
        <v>8</v>
      </c>
      <c r="B12" s="209" t="s">
        <v>8</v>
      </c>
      <c r="C12" s="205"/>
      <c r="D12" s="206">
        <v>243</v>
      </c>
      <c r="E12" s="207">
        <v>234</v>
      </c>
      <c r="F12" s="207">
        <v>191</v>
      </c>
      <c r="G12" s="208">
        <v>197</v>
      </c>
      <c r="H12" s="141" t="s">
        <v>42</v>
      </c>
      <c r="I12" s="206">
        <v>212</v>
      </c>
      <c r="J12" s="226">
        <v>193</v>
      </c>
      <c r="K12" s="207">
        <v>196</v>
      </c>
      <c r="L12" s="228">
        <v>181</v>
      </c>
      <c r="M12" s="145"/>
      <c r="N12" s="146">
        <v>424</v>
      </c>
      <c r="O12" s="231">
        <f t="shared" si="0"/>
        <v>622</v>
      </c>
      <c r="P12" s="235">
        <f t="shared" si="1"/>
        <v>205.875</v>
      </c>
      <c r="Q12" s="240">
        <v>21</v>
      </c>
      <c r="R12" s="135">
        <v>34</v>
      </c>
      <c r="S12" s="177">
        <f>IF(B12="","",IF(ISNA(VLOOKUP(B12,Celkove!$B$6:$M$71,12,FALSE)),"Neni seznamu!",""))</f>
      </c>
    </row>
    <row r="13" spans="1:19" ht="12.75">
      <c r="A13" s="30">
        <v>9</v>
      </c>
      <c r="B13" s="209" t="s">
        <v>55</v>
      </c>
      <c r="C13" s="205"/>
      <c r="D13" s="206">
        <v>213</v>
      </c>
      <c r="E13" s="207">
        <v>198</v>
      </c>
      <c r="F13" s="207">
        <v>185</v>
      </c>
      <c r="G13" s="208">
        <v>162</v>
      </c>
      <c r="H13" s="141" t="s">
        <v>42</v>
      </c>
      <c r="I13" s="206">
        <v>268</v>
      </c>
      <c r="J13" s="226">
        <v>222</v>
      </c>
      <c r="K13" s="207">
        <v>181</v>
      </c>
      <c r="L13" s="228">
        <v>192</v>
      </c>
      <c r="M13" s="145"/>
      <c r="N13" s="146">
        <v>421</v>
      </c>
      <c r="O13" s="231">
        <f t="shared" si="0"/>
        <v>545</v>
      </c>
      <c r="P13" s="235">
        <f t="shared" si="1"/>
        <v>202.625</v>
      </c>
      <c r="Q13" s="240">
        <v>20</v>
      </c>
      <c r="R13" s="135">
        <v>32</v>
      </c>
      <c r="S13" s="177">
        <f>IF(B13="","",IF(ISNA(VLOOKUP(B13,Celkove!$B$6:$M$71,12,FALSE)),"Neni seznamu!",""))</f>
      </c>
    </row>
    <row r="14" spans="1:19" ht="12.75">
      <c r="A14" s="30">
        <v>10</v>
      </c>
      <c r="B14" s="209" t="s">
        <v>9</v>
      </c>
      <c r="C14" s="205"/>
      <c r="D14" s="206">
        <v>213</v>
      </c>
      <c r="E14" s="207">
        <v>197</v>
      </c>
      <c r="F14" s="207">
        <v>256</v>
      </c>
      <c r="G14" s="208">
        <v>209</v>
      </c>
      <c r="H14" s="141" t="s">
        <v>42</v>
      </c>
      <c r="I14" s="206">
        <v>178</v>
      </c>
      <c r="J14" s="226">
        <v>219</v>
      </c>
      <c r="K14" s="207">
        <v>177</v>
      </c>
      <c r="L14" s="228">
        <v>185</v>
      </c>
      <c r="M14" s="145"/>
      <c r="N14" s="146">
        <v>399</v>
      </c>
      <c r="O14" s="231">
        <f t="shared" si="0"/>
        <v>662</v>
      </c>
      <c r="P14" s="235">
        <f t="shared" si="1"/>
        <v>204.25</v>
      </c>
      <c r="Q14" s="240">
        <v>19</v>
      </c>
      <c r="R14" s="135">
        <v>30</v>
      </c>
      <c r="S14" s="177">
        <f>IF(B14="","",IF(ISNA(VLOOKUP(B14,Celkove!$B$6:$M$71,12,FALSE)),"Neni seznamu!",""))</f>
      </c>
    </row>
    <row r="15" spans="1:19" ht="12.75">
      <c r="A15" s="30">
        <v>11</v>
      </c>
      <c r="B15" s="209" t="s">
        <v>12</v>
      </c>
      <c r="C15" s="205"/>
      <c r="D15" s="206">
        <v>146</v>
      </c>
      <c r="E15" s="207">
        <v>205</v>
      </c>
      <c r="F15" s="207">
        <v>220</v>
      </c>
      <c r="G15" s="208">
        <v>209</v>
      </c>
      <c r="H15" s="141" t="s">
        <v>42</v>
      </c>
      <c r="I15" s="206">
        <v>205</v>
      </c>
      <c r="J15" s="226">
        <v>174</v>
      </c>
      <c r="K15" s="207">
        <v>153</v>
      </c>
      <c r="L15" s="228">
        <v>196</v>
      </c>
      <c r="M15" s="145">
        <v>235</v>
      </c>
      <c r="N15" s="146">
        <v>385</v>
      </c>
      <c r="O15" s="231">
        <f t="shared" si="0"/>
        <v>634</v>
      </c>
      <c r="P15" s="235">
        <f t="shared" si="1"/>
        <v>188.5</v>
      </c>
      <c r="Q15" s="240">
        <v>18</v>
      </c>
      <c r="R15" s="135">
        <v>28</v>
      </c>
      <c r="S15" s="177">
        <f>IF(B15="","",IF(ISNA(VLOOKUP(B15,Celkove!$B$6:$M$71,12,FALSE)),"Neni seznamu!",""))</f>
      </c>
    </row>
    <row r="16" spans="1:19" ht="13.5" thickBot="1">
      <c r="A16" s="31">
        <v>12</v>
      </c>
      <c r="B16" s="210" t="s">
        <v>45</v>
      </c>
      <c r="C16" s="211" t="s">
        <v>41</v>
      </c>
      <c r="D16" s="212">
        <v>224</v>
      </c>
      <c r="E16" s="213">
        <v>241</v>
      </c>
      <c r="F16" s="213">
        <v>219</v>
      </c>
      <c r="G16" s="214">
        <v>222</v>
      </c>
      <c r="H16" s="141" t="s">
        <v>42</v>
      </c>
      <c r="I16" s="212">
        <v>184</v>
      </c>
      <c r="J16" s="227">
        <v>176</v>
      </c>
      <c r="K16" s="213">
        <v>196</v>
      </c>
      <c r="L16" s="230">
        <v>150</v>
      </c>
      <c r="M16" s="155"/>
      <c r="N16" s="156">
        <v>331</v>
      </c>
      <c r="O16" s="232">
        <f t="shared" si="0"/>
        <v>682</v>
      </c>
      <c r="P16" s="236">
        <f t="shared" si="1"/>
        <v>201.5</v>
      </c>
      <c r="Q16" s="241">
        <v>17</v>
      </c>
      <c r="R16" s="159">
        <v>26</v>
      </c>
      <c r="S16" s="177">
        <f>IF(B16="","",IF(ISNA(VLOOKUP(B16,Celkove!$B$6:$M$71,12,FALSE)),"Neni seznamu!",""))</f>
      </c>
    </row>
    <row r="17" spans="1:19" ht="13.5" thickTop="1">
      <c r="A17" s="29">
        <v>13</v>
      </c>
      <c r="B17" s="215" t="s">
        <v>15</v>
      </c>
      <c r="C17" s="216"/>
      <c r="D17" s="217">
        <v>174</v>
      </c>
      <c r="E17" s="218">
        <v>233</v>
      </c>
      <c r="F17" s="218">
        <v>217</v>
      </c>
      <c r="G17" s="219">
        <v>164</v>
      </c>
      <c r="H17" s="141" t="s">
        <v>42</v>
      </c>
      <c r="I17" s="217">
        <v>197</v>
      </c>
      <c r="J17" s="219">
        <v>179</v>
      </c>
      <c r="K17" s="129"/>
      <c r="L17" s="130"/>
      <c r="M17" s="131"/>
      <c r="N17" s="132">
        <v>0</v>
      </c>
      <c r="O17" s="233">
        <f t="shared" si="0"/>
        <v>614</v>
      </c>
      <c r="P17" s="237">
        <f t="shared" si="1"/>
        <v>194</v>
      </c>
      <c r="Q17" s="242">
        <v>16</v>
      </c>
      <c r="R17" s="135">
        <v>24</v>
      </c>
      <c r="S17" s="177">
        <f>IF(B17="","",IF(ISNA(VLOOKUP(B17,Celkove!$B$6:$M$71,12,FALSE)),"Neni seznamu!",""))</f>
      </c>
    </row>
    <row r="18" spans="1:19" ht="12.75">
      <c r="A18" s="30">
        <v>14</v>
      </c>
      <c r="B18" s="204" t="s">
        <v>44</v>
      </c>
      <c r="C18" s="205"/>
      <c r="D18" s="206">
        <v>243</v>
      </c>
      <c r="E18" s="207">
        <v>200</v>
      </c>
      <c r="F18" s="207">
        <v>167</v>
      </c>
      <c r="G18" s="208">
        <v>202</v>
      </c>
      <c r="H18" s="141" t="s">
        <v>42</v>
      </c>
      <c r="I18" s="206">
        <v>199</v>
      </c>
      <c r="J18" s="208">
        <v>170</v>
      </c>
      <c r="K18" s="144"/>
      <c r="L18" s="140"/>
      <c r="M18" s="145"/>
      <c r="N18" s="146">
        <v>0</v>
      </c>
      <c r="O18" s="231">
        <f t="shared" si="0"/>
        <v>569</v>
      </c>
      <c r="P18" s="235">
        <f t="shared" si="1"/>
        <v>196.83333333333334</v>
      </c>
      <c r="Q18" s="240">
        <v>15</v>
      </c>
      <c r="R18" s="135">
        <v>23</v>
      </c>
      <c r="S18" s="177">
        <f>IF(B18="","",IF(ISNA(VLOOKUP(B18,Celkove!$B$6:$M$71,12,FALSE)),"Neni seznamu!",""))</f>
      </c>
    </row>
    <row r="19" spans="1:19" ht="12.75">
      <c r="A19" s="30">
        <v>15</v>
      </c>
      <c r="B19" s="209" t="s">
        <v>21</v>
      </c>
      <c r="C19" s="205"/>
      <c r="D19" s="206">
        <v>178</v>
      </c>
      <c r="E19" s="207">
        <v>173</v>
      </c>
      <c r="F19" s="207">
        <v>253</v>
      </c>
      <c r="G19" s="208">
        <v>263</v>
      </c>
      <c r="H19" s="141" t="s">
        <v>42</v>
      </c>
      <c r="I19" s="206">
        <v>152</v>
      </c>
      <c r="J19" s="208">
        <v>200</v>
      </c>
      <c r="K19" s="144"/>
      <c r="L19" s="140"/>
      <c r="M19" s="145"/>
      <c r="N19" s="146">
        <v>0</v>
      </c>
      <c r="O19" s="231">
        <f t="shared" si="0"/>
        <v>689</v>
      </c>
      <c r="P19" s="235">
        <f t="shared" si="1"/>
        <v>203.16666666666666</v>
      </c>
      <c r="Q19" s="240">
        <v>14</v>
      </c>
      <c r="R19" s="135">
        <v>22</v>
      </c>
      <c r="S19" s="177">
        <f>IF(B19="","",IF(ISNA(VLOOKUP(B19,Celkove!$B$6:$M$71,12,FALSE)),"Neni seznamu!",""))</f>
      </c>
    </row>
    <row r="20" spans="1:19" ht="12.75">
      <c r="A20" s="30">
        <v>16</v>
      </c>
      <c r="B20" s="209" t="s">
        <v>17</v>
      </c>
      <c r="C20" s="205"/>
      <c r="D20" s="206">
        <v>168</v>
      </c>
      <c r="E20" s="207">
        <v>196</v>
      </c>
      <c r="F20" s="207">
        <v>197</v>
      </c>
      <c r="G20" s="208">
        <v>221</v>
      </c>
      <c r="H20" s="141" t="s">
        <v>42</v>
      </c>
      <c r="I20" s="206">
        <v>149</v>
      </c>
      <c r="J20" s="208">
        <v>221</v>
      </c>
      <c r="K20" s="144"/>
      <c r="L20" s="140"/>
      <c r="M20" s="145">
        <v>248</v>
      </c>
      <c r="N20" s="146">
        <v>0</v>
      </c>
      <c r="O20" s="231">
        <f t="shared" si="0"/>
        <v>614</v>
      </c>
      <c r="P20" s="235">
        <f t="shared" si="1"/>
        <v>192</v>
      </c>
      <c r="Q20" s="240">
        <v>13</v>
      </c>
      <c r="R20" s="135">
        <v>21</v>
      </c>
      <c r="S20" s="177">
        <f>IF(B20="","",IF(ISNA(VLOOKUP(B20,Celkove!$B$6:$M$71,12,FALSE)),"Neni seznamu!",""))</f>
      </c>
    </row>
    <row r="21" spans="1:19" ht="12.75">
      <c r="A21" s="30">
        <v>17</v>
      </c>
      <c r="B21" s="209" t="s">
        <v>11</v>
      </c>
      <c r="C21" s="205"/>
      <c r="D21" s="206">
        <v>192</v>
      </c>
      <c r="E21" s="207">
        <v>189</v>
      </c>
      <c r="F21" s="207">
        <v>218</v>
      </c>
      <c r="G21" s="208">
        <v>192</v>
      </c>
      <c r="H21" s="141" t="s">
        <v>42</v>
      </c>
      <c r="I21" s="206">
        <v>170</v>
      </c>
      <c r="J21" s="208">
        <v>197</v>
      </c>
      <c r="K21" s="144"/>
      <c r="L21" s="140"/>
      <c r="M21" s="145"/>
      <c r="N21" s="146">
        <v>0</v>
      </c>
      <c r="O21" s="231">
        <f t="shared" si="0"/>
        <v>599</v>
      </c>
      <c r="P21" s="235">
        <f t="shared" si="1"/>
        <v>193</v>
      </c>
      <c r="Q21" s="240">
        <v>12</v>
      </c>
      <c r="R21" s="135">
        <v>20</v>
      </c>
      <c r="S21" s="177">
        <f>IF(B21="","",IF(ISNA(VLOOKUP(B21,Celkove!$B$6:$M$71,12,FALSE)),"Neni seznamu!",""))</f>
      </c>
    </row>
    <row r="22" spans="1:19" ht="12.75">
      <c r="A22" s="30">
        <v>18</v>
      </c>
      <c r="B22" s="204" t="s">
        <v>48</v>
      </c>
      <c r="C22" s="205"/>
      <c r="D22" s="206">
        <v>186</v>
      </c>
      <c r="E22" s="207">
        <v>171</v>
      </c>
      <c r="F22" s="207">
        <v>186</v>
      </c>
      <c r="G22" s="208">
        <v>158</v>
      </c>
      <c r="H22" s="141" t="s">
        <v>42</v>
      </c>
      <c r="I22" s="206">
        <v>192</v>
      </c>
      <c r="J22" s="226">
        <v>192</v>
      </c>
      <c r="K22" s="144"/>
      <c r="L22" s="140"/>
      <c r="M22" s="145"/>
      <c r="N22" s="146">
        <v>0</v>
      </c>
      <c r="O22" s="231">
        <f t="shared" si="0"/>
        <v>515</v>
      </c>
      <c r="P22" s="235">
        <f t="shared" si="1"/>
        <v>180.83333333333334</v>
      </c>
      <c r="Q22" s="240">
        <v>11</v>
      </c>
      <c r="R22" s="135">
        <v>19</v>
      </c>
      <c r="S22" s="177">
        <f>IF(B22="","",IF(ISNA(VLOOKUP(B22,Celkove!$B$6:$M$71,12,FALSE)),"Neni seznamu!",""))</f>
      </c>
    </row>
    <row r="23" spans="1:19" ht="12.75">
      <c r="A23" s="30">
        <v>19</v>
      </c>
      <c r="B23" s="209" t="s">
        <v>13</v>
      </c>
      <c r="C23" s="205"/>
      <c r="D23" s="206">
        <v>193</v>
      </c>
      <c r="E23" s="207">
        <v>158</v>
      </c>
      <c r="F23" s="207">
        <v>154</v>
      </c>
      <c r="G23" s="208">
        <v>192</v>
      </c>
      <c r="H23" s="141" t="s">
        <v>42</v>
      </c>
      <c r="I23" s="206">
        <v>208</v>
      </c>
      <c r="J23" s="208">
        <v>177</v>
      </c>
      <c r="K23" s="144"/>
      <c r="L23" s="140"/>
      <c r="M23" s="145">
        <v>221</v>
      </c>
      <c r="N23" s="146">
        <v>0</v>
      </c>
      <c r="O23" s="231">
        <f t="shared" si="0"/>
        <v>504</v>
      </c>
      <c r="P23" s="235">
        <f t="shared" si="1"/>
        <v>180.33333333333334</v>
      </c>
      <c r="Q23" s="240">
        <v>10</v>
      </c>
      <c r="R23" s="135">
        <v>18</v>
      </c>
      <c r="S23" s="177">
        <f>IF(B23="","",IF(ISNA(VLOOKUP(B23,Celkove!$B$6:$M$71,12,FALSE)),"Neni seznamu!",""))</f>
      </c>
    </row>
    <row r="24" spans="1:19" ht="12.75">
      <c r="A24" s="30">
        <v>20</v>
      </c>
      <c r="B24" s="209" t="s">
        <v>14</v>
      </c>
      <c r="C24" s="205"/>
      <c r="D24" s="206">
        <v>208</v>
      </c>
      <c r="E24" s="207">
        <v>219</v>
      </c>
      <c r="F24" s="207">
        <v>124</v>
      </c>
      <c r="G24" s="208">
        <v>218</v>
      </c>
      <c r="H24" s="141" t="s">
        <v>42</v>
      </c>
      <c r="I24" s="206">
        <v>154</v>
      </c>
      <c r="J24" s="208">
        <v>162</v>
      </c>
      <c r="K24" s="144"/>
      <c r="L24" s="140"/>
      <c r="M24" s="145"/>
      <c r="N24" s="146">
        <v>0</v>
      </c>
      <c r="O24" s="231">
        <f t="shared" si="0"/>
        <v>561</v>
      </c>
      <c r="P24" s="235">
        <f t="shared" si="1"/>
        <v>180.83333333333334</v>
      </c>
      <c r="Q24" s="240">
        <v>9</v>
      </c>
      <c r="R24" s="135">
        <v>17</v>
      </c>
      <c r="S24" s="177">
        <f>IF(B24="","",IF(ISNA(VLOOKUP(B24,Celkove!$B$6:$M$71,12,FALSE)),"Neni seznamu!",""))</f>
      </c>
    </row>
    <row r="25" spans="1:19" ht="12.75">
      <c r="A25" s="30">
        <v>21</v>
      </c>
      <c r="B25" s="209" t="s">
        <v>62</v>
      </c>
      <c r="C25" s="205"/>
      <c r="D25" s="206">
        <v>224</v>
      </c>
      <c r="E25" s="207">
        <v>241</v>
      </c>
      <c r="F25" s="207">
        <v>151</v>
      </c>
      <c r="G25" s="208">
        <v>183</v>
      </c>
      <c r="H25" s="141" t="s">
        <v>42</v>
      </c>
      <c r="I25" s="206">
        <v>165</v>
      </c>
      <c r="J25" s="226">
        <v>139</v>
      </c>
      <c r="K25" s="144"/>
      <c r="L25" s="140"/>
      <c r="M25" s="145"/>
      <c r="N25" s="146">
        <v>0</v>
      </c>
      <c r="O25" s="231">
        <f t="shared" si="0"/>
        <v>575</v>
      </c>
      <c r="P25" s="235">
        <f t="shared" si="1"/>
        <v>183.83333333333334</v>
      </c>
      <c r="Q25" s="240">
        <v>8</v>
      </c>
      <c r="R25" s="135">
        <v>16</v>
      </c>
      <c r="S25" s="177">
        <f>IF(B25="","",IF(ISNA(VLOOKUP(B25,Celkove!$B$6:$M$71,12,FALSE)),"Neni seznamu!",""))</f>
      </c>
    </row>
    <row r="26" spans="1:19" ht="12.75">
      <c r="A26" s="30">
        <v>22</v>
      </c>
      <c r="B26" s="209" t="s">
        <v>20</v>
      </c>
      <c r="C26" s="205"/>
      <c r="D26" s="206">
        <v>206</v>
      </c>
      <c r="E26" s="207">
        <v>221</v>
      </c>
      <c r="F26" s="207">
        <v>168</v>
      </c>
      <c r="G26" s="208">
        <v>210</v>
      </c>
      <c r="H26" s="141" t="s">
        <v>42</v>
      </c>
      <c r="I26" s="206">
        <v>149</v>
      </c>
      <c r="J26" s="226">
        <v>145</v>
      </c>
      <c r="K26" s="144"/>
      <c r="L26" s="140"/>
      <c r="M26" s="145"/>
      <c r="N26" s="146">
        <v>0</v>
      </c>
      <c r="O26" s="231">
        <f t="shared" si="0"/>
        <v>599</v>
      </c>
      <c r="P26" s="235">
        <f t="shared" si="1"/>
        <v>183.16666666666666</v>
      </c>
      <c r="Q26" s="240">
        <v>7</v>
      </c>
      <c r="R26" s="135">
        <v>15</v>
      </c>
      <c r="S26" s="177">
        <f>IF(B26="","",IF(ISNA(VLOOKUP(B26,Celkove!$B$6:$M$71,12,FALSE)),"Neni seznamu!",""))</f>
      </c>
    </row>
    <row r="27" spans="1:19" ht="12.75">
      <c r="A27" s="30">
        <v>23</v>
      </c>
      <c r="B27" s="209" t="s">
        <v>63</v>
      </c>
      <c r="C27" s="205"/>
      <c r="D27" s="206">
        <v>203</v>
      </c>
      <c r="E27" s="207">
        <v>187</v>
      </c>
      <c r="F27" s="207">
        <v>190</v>
      </c>
      <c r="G27" s="208">
        <v>167</v>
      </c>
      <c r="H27" s="141" t="s">
        <v>42</v>
      </c>
      <c r="I27" s="206">
        <v>165</v>
      </c>
      <c r="J27" s="208">
        <v>139</v>
      </c>
      <c r="K27" s="144"/>
      <c r="L27" s="140"/>
      <c r="M27" s="145"/>
      <c r="N27" s="146">
        <v>0</v>
      </c>
      <c r="O27" s="231">
        <f t="shared" si="0"/>
        <v>544</v>
      </c>
      <c r="P27" s="235">
        <f t="shared" si="1"/>
        <v>175.16666666666666</v>
      </c>
      <c r="Q27" s="240">
        <v>6</v>
      </c>
      <c r="R27" s="135">
        <v>14</v>
      </c>
      <c r="S27" s="177">
        <f>IF(B27="","",IF(ISNA(VLOOKUP(B27,Celkove!$B$6:$M$71,12,FALSE)),"Neni seznamu!",""))</f>
      </c>
    </row>
    <row r="28" spans="1:19" ht="13.5" thickBot="1">
      <c r="A28" s="31">
        <v>24</v>
      </c>
      <c r="B28" s="220" t="s">
        <v>47</v>
      </c>
      <c r="C28" s="221"/>
      <c r="D28" s="222">
        <v>215</v>
      </c>
      <c r="E28" s="223">
        <v>155</v>
      </c>
      <c r="F28" s="223">
        <v>162</v>
      </c>
      <c r="G28" s="224">
        <v>179</v>
      </c>
      <c r="H28" s="141" t="s">
        <v>42</v>
      </c>
      <c r="I28" s="222">
        <v>144</v>
      </c>
      <c r="J28" s="224">
        <v>131</v>
      </c>
      <c r="K28" s="154"/>
      <c r="L28" s="151"/>
      <c r="M28" s="155"/>
      <c r="N28" s="156">
        <v>0</v>
      </c>
      <c r="O28" s="234">
        <f t="shared" si="0"/>
        <v>496</v>
      </c>
      <c r="P28" s="238">
        <f t="shared" si="1"/>
        <v>164.33333333333334</v>
      </c>
      <c r="Q28" s="243">
        <v>5</v>
      </c>
      <c r="R28" s="159">
        <v>13</v>
      </c>
      <c r="S28" s="177">
        <f>IF(B28="","",IF(ISNA(VLOOKUP(B28,Celkove!$B$6:$M$71,12,FALSE)),"Neni seznamu!",""))</f>
      </c>
    </row>
    <row r="29" spans="1:19" ht="13.5" thickTop="1">
      <c r="A29" s="29">
        <v>25</v>
      </c>
      <c r="B29" s="199" t="s">
        <v>18</v>
      </c>
      <c r="C29" s="200"/>
      <c r="D29" s="201">
        <v>216</v>
      </c>
      <c r="E29" s="202">
        <v>177</v>
      </c>
      <c r="F29" s="202">
        <v>183</v>
      </c>
      <c r="G29" s="225">
        <v>297</v>
      </c>
      <c r="H29" s="141"/>
      <c r="I29" s="127"/>
      <c r="J29" s="128"/>
      <c r="K29" s="127"/>
      <c r="L29" s="130"/>
      <c r="M29" s="131">
        <v>233</v>
      </c>
      <c r="N29" s="132">
        <v>0</v>
      </c>
      <c r="O29" s="231">
        <f t="shared" si="0"/>
        <v>657</v>
      </c>
      <c r="P29" s="235">
        <f t="shared" si="1"/>
        <v>218.25</v>
      </c>
      <c r="Q29" s="239">
        <v>4</v>
      </c>
      <c r="R29" s="135">
        <v>12</v>
      </c>
      <c r="S29" s="177">
        <f>IF(B29="","",IF(ISNA(VLOOKUP(B29,Celkove!$B$6:$M$71,12,FALSE)),"Neni seznamu!",""))</f>
      </c>
    </row>
    <row r="30" spans="1:19" ht="12.75">
      <c r="A30" s="30">
        <v>26</v>
      </c>
      <c r="B30" s="209" t="s">
        <v>64</v>
      </c>
      <c r="C30" s="205"/>
      <c r="D30" s="206">
        <v>146</v>
      </c>
      <c r="E30" s="207">
        <v>201</v>
      </c>
      <c r="F30" s="207">
        <v>143</v>
      </c>
      <c r="G30" s="208">
        <v>188</v>
      </c>
      <c r="H30" s="141"/>
      <c r="I30" s="142"/>
      <c r="J30" s="143"/>
      <c r="K30" s="142"/>
      <c r="L30" s="140"/>
      <c r="M30" s="145"/>
      <c r="N30" s="146">
        <v>0</v>
      </c>
      <c r="O30" s="231">
        <f t="shared" si="0"/>
        <v>532</v>
      </c>
      <c r="P30" s="235">
        <f t="shared" si="1"/>
        <v>169.5</v>
      </c>
      <c r="Q30" s="240">
        <v>3</v>
      </c>
      <c r="R30" s="135">
        <v>11</v>
      </c>
      <c r="S30" s="177">
        <f>IF(B30="","",IF(ISNA(VLOOKUP(B30,Celkove!$B$6:$M$71,12,FALSE)),"Neni seznamu!",""))</f>
      </c>
    </row>
    <row r="31" spans="1:19" ht="12.75">
      <c r="A31" s="30">
        <v>27</v>
      </c>
      <c r="B31" s="204" t="s">
        <v>49</v>
      </c>
      <c r="C31" s="205"/>
      <c r="D31" s="206">
        <v>159</v>
      </c>
      <c r="E31" s="207">
        <v>143</v>
      </c>
      <c r="F31" s="207">
        <v>178</v>
      </c>
      <c r="G31" s="208">
        <v>197</v>
      </c>
      <c r="H31" s="141"/>
      <c r="I31" s="142"/>
      <c r="J31" s="143"/>
      <c r="K31" s="142"/>
      <c r="L31" s="140"/>
      <c r="M31" s="145"/>
      <c r="N31" s="146">
        <v>0</v>
      </c>
      <c r="O31" s="231">
        <f t="shared" si="0"/>
        <v>518</v>
      </c>
      <c r="P31" s="235">
        <f t="shared" si="1"/>
        <v>169.25</v>
      </c>
      <c r="Q31" s="240">
        <v>2</v>
      </c>
      <c r="R31" s="135">
        <v>10</v>
      </c>
      <c r="S31" s="177">
        <f>IF(B31="","",IF(ISNA(VLOOKUP(B31,Celkove!$B$6:$M$71,12,FALSE)),"Neni seznamu!",""))</f>
      </c>
    </row>
    <row r="32" spans="1:19" ht="13.5" thickBot="1">
      <c r="A32" s="257">
        <v>28</v>
      </c>
      <c r="B32" s="258" t="s">
        <v>65</v>
      </c>
      <c r="C32" s="259"/>
      <c r="D32" s="260">
        <v>135</v>
      </c>
      <c r="E32" s="261">
        <v>169</v>
      </c>
      <c r="F32" s="261">
        <v>144</v>
      </c>
      <c r="G32" s="262">
        <v>109</v>
      </c>
      <c r="H32" s="263"/>
      <c r="I32" s="264"/>
      <c r="J32" s="265"/>
      <c r="K32" s="264"/>
      <c r="L32" s="266"/>
      <c r="M32" s="267"/>
      <c r="N32" s="268">
        <v>0</v>
      </c>
      <c r="O32" s="269">
        <f t="shared" si="0"/>
        <v>422</v>
      </c>
      <c r="P32" s="270">
        <f t="shared" si="1"/>
        <v>139.25</v>
      </c>
      <c r="Q32" s="271">
        <v>1</v>
      </c>
      <c r="R32" s="272">
        <v>9</v>
      </c>
      <c r="S32" s="177">
        <f>IF(B32="","",IF(ISNA(VLOOKUP(B32,Celkove!$B$6:$M$71,12,FALSE)),"Neni seznamu!",""))</f>
      </c>
    </row>
    <row r="33" spans="1:19" ht="13.5" thickTop="1">
      <c r="A33" s="124">
        <v>29</v>
      </c>
      <c r="B33" s="244"/>
      <c r="C33" s="245"/>
      <c r="D33" s="246"/>
      <c r="E33" s="247"/>
      <c r="F33" s="247"/>
      <c r="G33" s="248"/>
      <c r="H33" s="249"/>
      <c r="I33" s="250"/>
      <c r="J33" s="251"/>
      <c r="K33" s="250"/>
      <c r="L33" s="248"/>
      <c r="M33" s="252"/>
      <c r="N33" s="253"/>
      <c r="O33" s="254"/>
      <c r="P33" s="255"/>
      <c r="Q33" s="256"/>
      <c r="R33" s="256">
        <v>8</v>
      </c>
      <c r="S33" s="177">
        <f>IF(B33="","",IF(ISNA(VLOOKUP(B33,Celkove!$B$6:$M$71,12,FALSE)),"Neni seznamu!",""))</f>
      </c>
    </row>
    <row r="34" spans="1:19" ht="12.75">
      <c r="A34" s="30">
        <v>30</v>
      </c>
      <c r="B34" s="136"/>
      <c r="C34" s="137"/>
      <c r="D34" s="138"/>
      <c r="E34" s="139"/>
      <c r="F34" s="139"/>
      <c r="G34" s="140"/>
      <c r="H34" s="141"/>
      <c r="I34" s="142"/>
      <c r="J34" s="143"/>
      <c r="K34" s="142"/>
      <c r="L34" s="140"/>
      <c r="M34" s="145"/>
      <c r="N34" s="146"/>
      <c r="O34" s="133"/>
      <c r="P34" s="134"/>
      <c r="Q34" s="135"/>
      <c r="R34" s="135">
        <v>7</v>
      </c>
      <c r="S34" s="177">
        <f>IF(B34="","",IF(ISNA(VLOOKUP(B34,Celkove!$B$6:$M$71,12,FALSE)),"Neni seznamu!",""))</f>
      </c>
    </row>
    <row r="35" spans="1:19" ht="12.75">
      <c r="A35" s="30">
        <v>31</v>
      </c>
      <c r="B35" s="136"/>
      <c r="C35" s="137"/>
      <c r="D35" s="138"/>
      <c r="E35" s="139"/>
      <c r="F35" s="139"/>
      <c r="G35" s="140"/>
      <c r="H35" s="141"/>
      <c r="I35" s="142"/>
      <c r="J35" s="143"/>
      <c r="K35" s="142"/>
      <c r="L35" s="140"/>
      <c r="M35" s="145"/>
      <c r="N35" s="146"/>
      <c r="O35" s="133"/>
      <c r="P35" s="134"/>
      <c r="Q35" s="135"/>
      <c r="R35" s="135">
        <v>6</v>
      </c>
      <c r="S35" s="177">
        <f>IF(B35="","",IF(ISNA(VLOOKUP(B35,Celkove!$B$6:$M$71,12,FALSE)),"Neni seznamu!",""))</f>
      </c>
    </row>
    <row r="36" spans="1:19" ht="12.75">
      <c r="A36" s="30">
        <v>32</v>
      </c>
      <c r="B36" s="136"/>
      <c r="C36" s="137"/>
      <c r="D36" s="138"/>
      <c r="E36" s="139"/>
      <c r="F36" s="139"/>
      <c r="G36" s="140"/>
      <c r="H36" s="141"/>
      <c r="I36" s="142"/>
      <c r="J36" s="143"/>
      <c r="K36" s="142"/>
      <c r="L36" s="140"/>
      <c r="M36" s="145"/>
      <c r="N36" s="146"/>
      <c r="O36" s="133"/>
      <c r="P36" s="134"/>
      <c r="Q36" s="135"/>
      <c r="R36" s="135">
        <v>5</v>
      </c>
      <c r="S36" s="177">
        <f>IF(B36="","",IF(ISNA(VLOOKUP(B36,Celkove!$B$6:$M$71,12,FALSE)),"Neni seznamu!",""))</f>
      </c>
    </row>
    <row r="37" spans="1:19" ht="12.75">
      <c r="A37" s="30">
        <v>33</v>
      </c>
      <c r="B37" s="136"/>
      <c r="C37" s="137"/>
      <c r="D37" s="138"/>
      <c r="E37" s="139"/>
      <c r="F37" s="139"/>
      <c r="G37" s="140"/>
      <c r="H37" s="141"/>
      <c r="I37" s="142"/>
      <c r="J37" s="143"/>
      <c r="K37" s="142"/>
      <c r="L37" s="140"/>
      <c r="M37" s="145"/>
      <c r="N37" s="146"/>
      <c r="O37" s="133"/>
      <c r="P37" s="134"/>
      <c r="Q37" s="135"/>
      <c r="R37" s="135">
        <v>4</v>
      </c>
      <c r="S37" s="177">
        <f>IF(B37="","",IF(ISNA(VLOOKUP(B37,Celkove!$B$6:$M$71,12,FALSE)),"Neni seznamu!",""))</f>
      </c>
    </row>
    <row r="38" spans="1:19" ht="12.75">
      <c r="A38" s="30">
        <v>34</v>
      </c>
      <c r="B38" s="136"/>
      <c r="C38" s="137"/>
      <c r="D38" s="138"/>
      <c r="E38" s="139"/>
      <c r="F38" s="139"/>
      <c r="G38" s="140"/>
      <c r="H38" s="141"/>
      <c r="I38" s="142"/>
      <c r="J38" s="143"/>
      <c r="K38" s="142"/>
      <c r="L38" s="140"/>
      <c r="M38" s="145"/>
      <c r="N38" s="146"/>
      <c r="O38" s="133"/>
      <c r="P38" s="134"/>
      <c r="Q38" s="135"/>
      <c r="R38" s="135">
        <v>3</v>
      </c>
      <c r="S38" s="177">
        <f>IF(B38="","",IF(ISNA(VLOOKUP(B38,Celkove!$B$6:$M$71,12,FALSE)),"Neni seznamu!",""))</f>
      </c>
    </row>
    <row r="39" spans="1:19" ht="12.75">
      <c r="A39" s="30">
        <v>35</v>
      </c>
      <c r="B39" s="136"/>
      <c r="C39" s="137"/>
      <c r="D39" s="138"/>
      <c r="E39" s="139"/>
      <c r="F39" s="139"/>
      <c r="G39" s="140"/>
      <c r="H39" s="141"/>
      <c r="I39" s="142"/>
      <c r="J39" s="143"/>
      <c r="K39" s="142"/>
      <c r="L39" s="140"/>
      <c r="M39" s="145"/>
      <c r="N39" s="146"/>
      <c r="O39" s="133"/>
      <c r="P39" s="134"/>
      <c r="Q39" s="135"/>
      <c r="R39" s="135">
        <v>2</v>
      </c>
      <c r="S39" s="177">
        <f>IF(B39="","",IF(ISNA(VLOOKUP(B39,Celkove!$B$6:$M$71,12,FALSE)),"Neni seznamu!",""))</f>
      </c>
    </row>
    <row r="40" spans="1:19" ht="12.75">
      <c r="A40" s="30">
        <v>36</v>
      </c>
      <c r="B40" s="136"/>
      <c r="C40" s="137"/>
      <c r="D40" s="138"/>
      <c r="E40" s="139"/>
      <c r="F40" s="139"/>
      <c r="G40" s="140"/>
      <c r="H40" s="141"/>
      <c r="I40" s="142"/>
      <c r="J40" s="143"/>
      <c r="K40" s="142"/>
      <c r="L40" s="140"/>
      <c r="M40" s="145"/>
      <c r="N40" s="146"/>
      <c r="O40" s="133"/>
      <c r="P40" s="134"/>
      <c r="Q40" s="135"/>
      <c r="R40" s="135">
        <v>1</v>
      </c>
      <c r="S40" s="177">
        <f>IF(B40="","",IF(ISNA(VLOOKUP(B40,Celkove!$B$6:$M$71,12,FALSE)),"Neni seznamu!",""))</f>
      </c>
    </row>
    <row r="41" spans="1:19" ht="12.75">
      <c r="A41" s="32">
        <v>37</v>
      </c>
      <c r="B41" s="136"/>
      <c r="C41" s="137"/>
      <c r="D41" s="138"/>
      <c r="E41" s="139"/>
      <c r="F41" s="139"/>
      <c r="G41" s="140"/>
      <c r="H41" s="141"/>
      <c r="I41" s="142"/>
      <c r="J41" s="143"/>
      <c r="K41" s="142"/>
      <c r="L41" s="140"/>
      <c r="M41" s="145">
        <v>0</v>
      </c>
      <c r="N41" s="146">
        <v>0</v>
      </c>
      <c r="O41" s="133">
        <v>0</v>
      </c>
      <c r="P41" s="134" t="s">
        <v>52</v>
      </c>
      <c r="Q41" s="135">
        <v>0</v>
      </c>
      <c r="R41" s="135">
        <v>0</v>
      </c>
      <c r="S41" s="177">
        <f>IF(B41="","",IF(ISNA(VLOOKUP(B41,Celkove!$B$6:$M$71,12,FALSE)),"Neni seznamu!",""))</f>
      </c>
    </row>
    <row r="42" spans="1:19" ht="12.75">
      <c r="A42" s="33">
        <v>38</v>
      </c>
      <c r="B42" s="136"/>
      <c r="C42" s="137"/>
      <c r="D42" s="138"/>
      <c r="E42" s="139"/>
      <c r="F42" s="139"/>
      <c r="G42" s="140"/>
      <c r="H42" s="141"/>
      <c r="I42" s="142"/>
      <c r="J42" s="143"/>
      <c r="K42" s="142"/>
      <c r="L42" s="140"/>
      <c r="M42" s="145">
        <v>0</v>
      </c>
      <c r="N42" s="146">
        <v>0</v>
      </c>
      <c r="O42" s="133">
        <v>0</v>
      </c>
      <c r="P42" s="134" t="s">
        <v>52</v>
      </c>
      <c r="Q42" s="135">
        <v>0</v>
      </c>
      <c r="R42" s="135">
        <v>0</v>
      </c>
      <c r="S42" s="177">
        <f>IF(B42="","",IF(ISNA(VLOOKUP(B42,Celkove!$B$6:$M$71,12,FALSE)),"Neni seznamu!",""))</f>
      </c>
    </row>
    <row r="43" spans="1:19" ht="12.75">
      <c r="A43" s="33">
        <v>39</v>
      </c>
      <c r="B43" s="136"/>
      <c r="C43" s="137"/>
      <c r="D43" s="138"/>
      <c r="E43" s="139"/>
      <c r="F43" s="139"/>
      <c r="G43" s="140"/>
      <c r="H43" s="141"/>
      <c r="I43" s="142"/>
      <c r="J43" s="143"/>
      <c r="K43" s="142"/>
      <c r="L43" s="140"/>
      <c r="M43" s="145">
        <v>0</v>
      </c>
      <c r="N43" s="146">
        <v>0</v>
      </c>
      <c r="O43" s="133">
        <v>0</v>
      </c>
      <c r="P43" s="134" t="s">
        <v>52</v>
      </c>
      <c r="Q43" s="135">
        <v>0</v>
      </c>
      <c r="R43" s="135">
        <v>0</v>
      </c>
      <c r="S43" s="177">
        <f>IF(B43="","",IF(ISNA(VLOOKUP(B43,Celkove!$B$6:$M$71,12,FALSE)),"Neni seznamu!",""))</f>
      </c>
    </row>
    <row r="44" spans="1:19" ht="12.75">
      <c r="A44" s="33">
        <v>40</v>
      </c>
      <c r="B44" s="136"/>
      <c r="C44" s="137"/>
      <c r="D44" s="138"/>
      <c r="E44" s="139"/>
      <c r="F44" s="139"/>
      <c r="G44" s="140"/>
      <c r="H44" s="141"/>
      <c r="I44" s="142"/>
      <c r="J44" s="143"/>
      <c r="K44" s="142"/>
      <c r="L44" s="140"/>
      <c r="M44" s="145">
        <v>0</v>
      </c>
      <c r="N44" s="146">
        <v>0</v>
      </c>
      <c r="O44" s="133">
        <v>0</v>
      </c>
      <c r="P44" s="134" t="s">
        <v>52</v>
      </c>
      <c r="Q44" s="135">
        <v>0</v>
      </c>
      <c r="R44" s="135">
        <v>0</v>
      </c>
      <c r="S44" s="177">
        <f>IF(B44="","",IF(ISNA(VLOOKUP(B44,Celkove!$B$6:$M$71,12,FALSE)),"Neni seznamu!",""))</f>
      </c>
    </row>
    <row r="45" spans="1:19" ht="13.5" thickBot="1">
      <c r="A45" s="114">
        <v>41</v>
      </c>
      <c r="B45" s="147"/>
      <c r="C45" s="148"/>
      <c r="D45" s="149"/>
      <c r="E45" s="150"/>
      <c r="F45" s="150"/>
      <c r="G45" s="151"/>
      <c r="H45" s="160"/>
      <c r="I45" s="152"/>
      <c r="J45" s="153"/>
      <c r="K45" s="152"/>
      <c r="L45" s="151"/>
      <c r="M45" s="155">
        <v>0</v>
      </c>
      <c r="N45" s="156">
        <v>0</v>
      </c>
      <c r="O45" s="161">
        <v>0</v>
      </c>
      <c r="P45" s="162" t="s">
        <v>52</v>
      </c>
      <c r="Q45" s="163">
        <v>0</v>
      </c>
      <c r="R45" s="163">
        <v>0</v>
      </c>
      <c r="S45" s="177">
        <f>IF(B45="","",IF(ISNA(VLOOKUP(B45,Celkove!$B$6:$M$71,12,FALSE)),"Neni seznamu!",""))</f>
      </c>
    </row>
    <row r="46" spans="1:19" ht="12.75">
      <c r="A46" s="33">
        <v>42</v>
      </c>
      <c r="B46" s="164"/>
      <c r="C46" s="165"/>
      <c r="D46" s="166"/>
      <c r="E46" s="167"/>
      <c r="F46" s="167"/>
      <c r="G46" s="130"/>
      <c r="H46" s="126"/>
      <c r="I46" s="127"/>
      <c r="J46" s="128"/>
      <c r="K46" s="127"/>
      <c r="L46" s="130"/>
      <c r="M46" s="131">
        <v>0</v>
      </c>
      <c r="N46" s="132">
        <v>0</v>
      </c>
      <c r="O46" s="168">
        <v>0</v>
      </c>
      <c r="P46" s="169" t="s">
        <v>52</v>
      </c>
      <c r="Q46" s="170">
        <v>0</v>
      </c>
      <c r="R46" s="171">
        <v>0</v>
      </c>
      <c r="S46" s="177">
        <f>IF(B46="","",IF(ISNA(VLOOKUP(B46,Celkove!$B$6:$M$71,12,FALSE)),"Neni seznamu!",""))</f>
      </c>
    </row>
    <row r="47" spans="1:19" ht="12.75">
      <c r="A47" s="33">
        <v>43</v>
      </c>
      <c r="B47" s="136"/>
      <c r="C47" s="137"/>
      <c r="D47" s="138"/>
      <c r="E47" s="139"/>
      <c r="F47" s="139"/>
      <c r="G47" s="140"/>
      <c r="H47" s="141"/>
      <c r="I47" s="142"/>
      <c r="J47" s="143"/>
      <c r="K47" s="142"/>
      <c r="L47" s="140"/>
      <c r="M47" s="145">
        <v>0</v>
      </c>
      <c r="N47" s="146">
        <v>0</v>
      </c>
      <c r="O47" s="133">
        <v>0</v>
      </c>
      <c r="P47" s="134" t="s">
        <v>52</v>
      </c>
      <c r="Q47" s="135">
        <v>0</v>
      </c>
      <c r="R47" s="172">
        <v>0</v>
      </c>
      <c r="S47" s="177">
        <f>IF(B47="","",IF(ISNA(VLOOKUP(B47,Celkove!$B$6:$M$71,12,FALSE)),"Neni seznamu!",""))</f>
      </c>
    </row>
    <row r="48" spans="1:19" ht="12.75">
      <c r="A48" s="33">
        <v>44</v>
      </c>
      <c r="B48" s="136"/>
      <c r="C48" s="137"/>
      <c r="D48" s="138"/>
      <c r="E48" s="139"/>
      <c r="F48" s="139"/>
      <c r="G48" s="140"/>
      <c r="H48" s="141"/>
      <c r="I48" s="142"/>
      <c r="J48" s="143"/>
      <c r="K48" s="142"/>
      <c r="L48" s="140"/>
      <c r="M48" s="145">
        <v>0</v>
      </c>
      <c r="N48" s="146">
        <v>0</v>
      </c>
      <c r="O48" s="133">
        <v>0</v>
      </c>
      <c r="P48" s="134" t="s">
        <v>52</v>
      </c>
      <c r="Q48" s="135">
        <v>0</v>
      </c>
      <c r="R48" s="172">
        <v>0</v>
      </c>
      <c r="S48" s="177">
        <f>IF(B48="","",IF(ISNA(VLOOKUP(B48,Celkove!$B$6:$M$71,12,FALSE)),"Neni seznamu!",""))</f>
      </c>
    </row>
    <row r="49" spans="1:19" ht="12.75">
      <c r="A49" s="33">
        <v>45</v>
      </c>
      <c r="B49" s="136"/>
      <c r="C49" s="137"/>
      <c r="D49" s="138"/>
      <c r="E49" s="139"/>
      <c r="F49" s="139"/>
      <c r="G49" s="140"/>
      <c r="H49" s="141"/>
      <c r="I49" s="142"/>
      <c r="J49" s="143"/>
      <c r="K49" s="142"/>
      <c r="L49" s="140"/>
      <c r="M49" s="145">
        <v>0</v>
      </c>
      <c r="N49" s="146">
        <v>0</v>
      </c>
      <c r="O49" s="133">
        <v>0</v>
      </c>
      <c r="P49" s="134" t="s">
        <v>52</v>
      </c>
      <c r="Q49" s="135">
        <v>0</v>
      </c>
      <c r="R49" s="172">
        <v>0</v>
      </c>
      <c r="S49" s="177">
        <f>IF(B49="","",IF(ISNA(VLOOKUP(B49,Celkove!$B$6:$M$71,12,FALSE)),"Neni seznamu!",""))</f>
      </c>
    </row>
    <row r="50" spans="1:19" ht="12.75">
      <c r="A50" s="33">
        <v>46</v>
      </c>
      <c r="B50" s="136"/>
      <c r="C50" s="137"/>
      <c r="D50" s="138"/>
      <c r="E50" s="139"/>
      <c r="F50" s="139"/>
      <c r="G50" s="140"/>
      <c r="H50" s="141"/>
      <c r="I50" s="142"/>
      <c r="J50" s="143"/>
      <c r="K50" s="142"/>
      <c r="L50" s="140"/>
      <c r="M50" s="145">
        <v>0</v>
      </c>
      <c r="N50" s="146">
        <v>0</v>
      </c>
      <c r="O50" s="133">
        <v>0</v>
      </c>
      <c r="P50" s="134" t="s">
        <v>52</v>
      </c>
      <c r="Q50" s="135">
        <v>0</v>
      </c>
      <c r="R50" s="172">
        <v>0</v>
      </c>
      <c r="S50" s="177">
        <f>IF(B50="","",IF(ISNA(VLOOKUP(B50,Celkove!$B$6:$M$71,12,FALSE)),"Neni seznamu!",""))</f>
      </c>
    </row>
    <row r="51" spans="1:19" ht="12.75">
      <c r="A51" s="33">
        <v>47</v>
      </c>
      <c r="B51" s="136"/>
      <c r="C51" s="137"/>
      <c r="D51" s="138"/>
      <c r="E51" s="139"/>
      <c r="F51" s="139"/>
      <c r="G51" s="140"/>
      <c r="H51" s="141"/>
      <c r="I51" s="142"/>
      <c r="J51" s="143"/>
      <c r="K51" s="142"/>
      <c r="L51" s="140"/>
      <c r="M51" s="145">
        <v>0</v>
      </c>
      <c r="N51" s="146">
        <v>0</v>
      </c>
      <c r="O51" s="133">
        <v>0</v>
      </c>
      <c r="P51" s="134" t="s">
        <v>52</v>
      </c>
      <c r="Q51" s="135">
        <v>0</v>
      </c>
      <c r="R51" s="172">
        <v>0</v>
      </c>
      <c r="S51" s="177">
        <f>IF(B51="","",IF(ISNA(VLOOKUP(B51,Celkove!$B$6:$M$71,12,FALSE)),"Neni seznamu!",""))</f>
      </c>
    </row>
    <row r="52" spans="1:19" ht="13.5" thickBot="1">
      <c r="A52" s="33">
        <v>48</v>
      </c>
      <c r="B52" s="147"/>
      <c r="C52" s="148"/>
      <c r="D52" s="149"/>
      <c r="E52" s="150"/>
      <c r="F52" s="150"/>
      <c r="G52" s="151"/>
      <c r="H52" s="160"/>
      <c r="I52" s="152"/>
      <c r="J52" s="153"/>
      <c r="K52" s="152"/>
      <c r="L52" s="151"/>
      <c r="M52" s="155">
        <v>0</v>
      </c>
      <c r="N52" s="156">
        <v>0</v>
      </c>
      <c r="O52" s="157">
        <v>0</v>
      </c>
      <c r="P52" s="158" t="s">
        <v>52</v>
      </c>
      <c r="Q52" s="159">
        <v>0</v>
      </c>
      <c r="R52" s="173">
        <v>0</v>
      </c>
      <c r="S52" s="177">
        <f>IF(B51="","",IF(ISNA(VLOOKUP(B51,Celkove!$B$6:$M$71,12,FALSE)),"Neni seznamu!",""))</f>
      </c>
    </row>
    <row r="53" spans="1:18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6"/>
      <c r="Q53" s="36"/>
      <c r="R53" s="37"/>
    </row>
    <row r="54" spans="1:18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4"/>
      <c r="O54" s="34"/>
      <c r="P54" s="36"/>
      <c r="Q54" s="36"/>
      <c r="R54" s="37"/>
    </row>
    <row r="55" spans="1:18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4"/>
      <c r="O55" s="34"/>
      <c r="P55" s="36"/>
      <c r="Q55" s="36"/>
      <c r="R55" s="37"/>
    </row>
    <row r="56" spans="1:18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4"/>
      <c r="O56" s="34"/>
      <c r="P56" s="36"/>
      <c r="Q56" s="36"/>
      <c r="R56" s="37"/>
    </row>
    <row r="57" spans="1:18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4"/>
      <c r="O57" s="34"/>
      <c r="P57" s="36"/>
      <c r="Q57" s="36"/>
      <c r="R57" s="37"/>
    </row>
    <row r="58" spans="1:18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4"/>
      <c r="O58" s="34"/>
      <c r="P58" s="36"/>
      <c r="Q58" s="36"/>
      <c r="R58" s="37"/>
    </row>
    <row r="59" spans="1:18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4"/>
      <c r="O59" s="34"/>
      <c r="P59" s="36"/>
      <c r="Q59" s="36"/>
      <c r="R59" s="37"/>
    </row>
    <row r="60" spans="1:18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4"/>
      <c r="O60" s="34"/>
      <c r="P60" s="36"/>
      <c r="Q60" s="36"/>
      <c r="R60" s="37"/>
    </row>
    <row r="61" spans="1:18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4"/>
      <c r="O61" s="34"/>
      <c r="P61" s="36"/>
      <c r="Q61" s="36"/>
      <c r="R61" s="37"/>
    </row>
    <row r="62" spans="1:18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4"/>
      <c r="O62" s="34"/>
      <c r="P62" s="36"/>
      <c r="Q62" s="36"/>
      <c r="R62" s="37"/>
    </row>
    <row r="63" spans="1:18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4"/>
      <c r="O63" s="34"/>
      <c r="P63" s="36"/>
      <c r="Q63" s="36"/>
      <c r="R63" s="37"/>
    </row>
    <row r="64" spans="1:18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4"/>
      <c r="O64" s="34"/>
      <c r="P64" s="36"/>
      <c r="Q64" s="36"/>
      <c r="R64" s="37"/>
    </row>
  </sheetData>
  <sheetProtection selectLockedCells="1" selectUnlockedCells="1"/>
  <mergeCells count="8">
    <mergeCell ref="A2:R2"/>
    <mergeCell ref="K3:L3"/>
    <mergeCell ref="O3:R3"/>
    <mergeCell ref="A1:R1"/>
    <mergeCell ref="A3:A4"/>
    <mergeCell ref="B3:B4"/>
    <mergeCell ref="D3:G3"/>
    <mergeCell ref="I3:J3"/>
  </mergeCells>
  <conditionalFormatting sqref="D5:G45">
    <cfRule type="cellIs" priority="11" dxfId="11" operator="equal" stopIfTrue="1">
      <formula>$D$3</formula>
    </cfRule>
    <cfRule type="cellIs" priority="12" dxfId="10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11" operator="equal" stopIfTrue="1">
      <formula>$D$3</formula>
    </cfRule>
    <cfRule type="cellIs" priority="9" dxfId="10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11" operator="equal" stopIfTrue="1">
      <formula>$D$3</formula>
    </cfRule>
    <cfRule type="cellIs" priority="6" dxfId="10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11" operator="equal" stopIfTrue="1">
      <formula>$D$3</formula>
    </cfRule>
    <cfRule type="cellIs" priority="3" dxfId="10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64"/>
  <sheetViews>
    <sheetView showZeros="0" zoomScalePageLayoutView="0" workbookViewId="0" topLeftCell="A4">
      <selection activeCell="W17" sqref="W17"/>
    </sheetView>
  </sheetViews>
  <sheetFormatPr defaultColWidth="9.140625" defaultRowHeight="12.75"/>
  <cols>
    <col min="1" max="1" width="4.140625" style="26" customWidth="1"/>
    <col min="2" max="2" width="20.57421875" style="27" customWidth="1"/>
    <col min="3" max="3" width="3.28125" style="26" customWidth="1"/>
    <col min="4" max="6" width="5.140625" style="26" customWidth="1"/>
    <col min="7" max="7" width="5.00390625" style="26" customWidth="1"/>
    <col min="8" max="8" width="7.7109375" style="26" hidden="1" customWidth="1"/>
    <col min="9" max="9" width="7.28125" style="26" customWidth="1"/>
    <col min="10" max="10" width="6.57421875" style="26" customWidth="1"/>
    <col min="11" max="11" width="7.421875" style="28" customWidth="1"/>
    <col min="12" max="12" width="7.140625" style="28" customWidth="1"/>
    <col min="13" max="13" width="5.8515625" style="28" hidden="1" customWidth="1"/>
    <col min="14" max="14" width="0" style="26" hidden="1" customWidth="1"/>
    <col min="15" max="18" width="9.140625" style="26" customWidth="1"/>
    <col min="19" max="19" width="17.8515625" style="26" customWidth="1"/>
    <col min="20" max="16384" width="9.140625" style="26" customWidth="1"/>
  </cols>
  <sheetData>
    <row r="1" spans="1:18" s="91" customFormat="1" ht="28.5" customHeight="1" thickBot="1" thickTop="1">
      <c r="A1" s="182" t="s">
        <v>70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4"/>
    </row>
    <row r="2" spans="1:18" s="91" customFormat="1" ht="18.75" customHeight="1" thickBot="1" thickTop="1">
      <c r="A2" s="329" t="s">
        <v>82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1"/>
    </row>
    <row r="3" spans="1:19" s="91" customFormat="1" ht="19.5" customHeight="1" thickBot="1" thickTop="1">
      <c r="A3" s="191" t="s">
        <v>22</v>
      </c>
      <c r="B3" s="193" t="s">
        <v>23</v>
      </c>
      <c r="C3" s="93"/>
      <c r="D3" s="195" t="s">
        <v>24</v>
      </c>
      <c r="E3" s="195"/>
      <c r="F3" s="195"/>
      <c r="G3" s="196"/>
      <c r="H3" s="94"/>
      <c r="I3" s="197" t="s">
        <v>25</v>
      </c>
      <c r="J3" s="198"/>
      <c r="K3" s="179" t="s">
        <v>26</v>
      </c>
      <c r="L3" s="179"/>
      <c r="M3" s="95"/>
      <c r="N3" s="96" t="s">
        <v>26</v>
      </c>
      <c r="O3" s="180" t="s">
        <v>50</v>
      </c>
      <c r="P3" s="180"/>
      <c r="Q3" s="180"/>
      <c r="R3" s="181"/>
      <c r="S3" s="178" t="s">
        <v>54</v>
      </c>
    </row>
    <row r="4" spans="1:18" s="91" customFormat="1" ht="15.75" customHeight="1" thickBot="1" thickTop="1">
      <c r="A4" s="192"/>
      <c r="B4" s="194"/>
      <c r="C4" s="97"/>
      <c r="D4" s="98" t="s">
        <v>27</v>
      </c>
      <c r="E4" s="99" t="s">
        <v>28</v>
      </c>
      <c r="F4" s="99" t="s">
        <v>29</v>
      </c>
      <c r="G4" s="119" t="s">
        <v>30</v>
      </c>
      <c r="H4" s="118" t="s">
        <v>51</v>
      </c>
      <c r="I4" s="100" t="s">
        <v>31</v>
      </c>
      <c r="J4" s="101" t="s">
        <v>32</v>
      </c>
      <c r="K4" s="102" t="s">
        <v>33</v>
      </c>
      <c r="L4" s="103" t="s">
        <v>34</v>
      </c>
      <c r="M4" s="104" t="s">
        <v>35</v>
      </c>
      <c r="N4" s="105" t="s">
        <v>36</v>
      </c>
      <c r="O4" s="106" t="s">
        <v>37</v>
      </c>
      <c r="P4" s="106" t="s">
        <v>38</v>
      </c>
      <c r="Q4" s="107" t="s">
        <v>39</v>
      </c>
      <c r="R4" s="107" t="s">
        <v>40</v>
      </c>
    </row>
    <row r="5" spans="1:19" ht="13.5" thickTop="1">
      <c r="A5" s="29">
        <v>1</v>
      </c>
      <c r="B5" s="199" t="s">
        <v>56</v>
      </c>
      <c r="C5" s="200" t="s">
        <v>41</v>
      </c>
      <c r="D5" s="201">
        <v>173</v>
      </c>
      <c r="E5" s="202">
        <v>200</v>
      </c>
      <c r="F5" s="202">
        <v>209</v>
      </c>
      <c r="G5" s="203">
        <v>180</v>
      </c>
      <c r="H5" s="115" t="s">
        <v>42</v>
      </c>
      <c r="I5" s="201">
        <v>230</v>
      </c>
      <c r="J5" s="203">
        <v>255</v>
      </c>
      <c r="K5" s="277">
        <v>300</v>
      </c>
      <c r="L5" s="278">
        <v>199</v>
      </c>
      <c r="M5" s="108"/>
      <c r="N5" s="49">
        <v>520</v>
      </c>
      <c r="O5" s="279">
        <f aca="true" t="shared" si="0" ref="O5:O34">SUM(E5:H5)</f>
        <v>589</v>
      </c>
      <c r="P5" s="235">
        <f aca="true" t="shared" si="1" ref="P5:P34">AVERAGE(D5:L5)</f>
        <v>218.25</v>
      </c>
      <c r="Q5" s="239">
        <v>30</v>
      </c>
      <c r="R5" s="52">
        <v>60</v>
      </c>
      <c r="S5" s="177">
        <f>IF(B5="","",IF(ISNA(VLOOKUP(B5,Celkove!$B$6:$M$71,12,FALSE)),"Neni seznamu!",""))</f>
      </c>
    </row>
    <row r="6" spans="1:19" ht="12.75">
      <c r="A6" s="30">
        <f>A5+1</f>
        <v>2</v>
      </c>
      <c r="B6" s="209" t="s">
        <v>57</v>
      </c>
      <c r="C6" s="205"/>
      <c r="D6" s="206">
        <v>233</v>
      </c>
      <c r="E6" s="207">
        <v>203</v>
      </c>
      <c r="F6" s="207">
        <v>222</v>
      </c>
      <c r="G6" s="208">
        <v>246</v>
      </c>
      <c r="H6" s="116" t="s">
        <v>42</v>
      </c>
      <c r="I6" s="206">
        <v>235</v>
      </c>
      <c r="J6" s="208">
        <v>253</v>
      </c>
      <c r="K6" s="207">
        <v>243</v>
      </c>
      <c r="L6" s="228">
        <v>245</v>
      </c>
      <c r="M6" s="109"/>
      <c r="N6" s="60">
        <v>487</v>
      </c>
      <c r="O6" s="279">
        <f t="shared" si="0"/>
        <v>671</v>
      </c>
      <c r="P6" s="235">
        <f t="shared" si="1"/>
        <v>235</v>
      </c>
      <c r="Q6" s="240">
        <v>29</v>
      </c>
      <c r="R6" s="52">
        <v>55</v>
      </c>
      <c r="S6" s="177">
        <f>IF(B6="","",IF(ISNA(VLOOKUP(B6,Celkove!$B$6:$M$71,12,FALSE)),"Neni seznamu!",""))</f>
      </c>
    </row>
    <row r="7" spans="1:19" ht="12.75">
      <c r="A7" s="30">
        <f>A6+1</f>
        <v>3</v>
      </c>
      <c r="B7" s="204" t="s">
        <v>44</v>
      </c>
      <c r="C7" s="205"/>
      <c r="D7" s="206">
        <v>231</v>
      </c>
      <c r="E7" s="207">
        <v>230</v>
      </c>
      <c r="F7" s="207">
        <v>201</v>
      </c>
      <c r="G7" s="208">
        <v>221</v>
      </c>
      <c r="H7" s="116" t="s">
        <v>42</v>
      </c>
      <c r="I7" s="206">
        <v>223</v>
      </c>
      <c r="J7" s="208">
        <v>236</v>
      </c>
      <c r="K7" s="207">
        <v>244</v>
      </c>
      <c r="L7" s="228">
        <v>231</v>
      </c>
      <c r="M7" s="109"/>
      <c r="N7" s="60">
        <v>471</v>
      </c>
      <c r="O7" s="279">
        <f t="shared" si="0"/>
        <v>652</v>
      </c>
      <c r="P7" s="235">
        <f t="shared" si="1"/>
        <v>227.125</v>
      </c>
      <c r="Q7" s="240">
        <v>28</v>
      </c>
      <c r="R7" s="52">
        <v>50</v>
      </c>
      <c r="S7" s="177">
        <f>IF(B7="","",IF(ISNA(VLOOKUP(B7,Celkove!$B$6:$M$71,12,FALSE)),"Neni seznamu!",""))</f>
      </c>
    </row>
    <row r="8" spans="1:19" ht="12.75">
      <c r="A8" s="30">
        <f>A7+1</f>
        <v>4</v>
      </c>
      <c r="B8" s="209" t="s">
        <v>19</v>
      </c>
      <c r="C8" s="205"/>
      <c r="D8" s="206">
        <v>221</v>
      </c>
      <c r="E8" s="207">
        <v>210</v>
      </c>
      <c r="F8" s="207">
        <v>189</v>
      </c>
      <c r="G8" s="208">
        <v>177</v>
      </c>
      <c r="H8" s="116" t="s">
        <v>42</v>
      </c>
      <c r="I8" s="206">
        <v>252</v>
      </c>
      <c r="J8" s="226">
        <v>181</v>
      </c>
      <c r="K8" s="207">
        <v>221</v>
      </c>
      <c r="L8" s="228">
        <v>244</v>
      </c>
      <c r="M8" s="109"/>
      <c r="N8" s="60">
        <v>465</v>
      </c>
      <c r="O8" s="279">
        <f t="shared" si="0"/>
        <v>576</v>
      </c>
      <c r="P8" s="235">
        <f t="shared" si="1"/>
        <v>211.875</v>
      </c>
      <c r="Q8" s="240">
        <v>27</v>
      </c>
      <c r="R8" s="52">
        <v>45</v>
      </c>
      <c r="S8" s="177">
        <f>IF(B8="","",IF(ISNA(VLOOKUP(B8,Celkove!$B$6:$M$71,12,FALSE)),"Neni seznamu!",""))</f>
      </c>
    </row>
    <row r="9" spans="1:19" ht="12.75">
      <c r="A9" s="30">
        <f>A8+1</f>
        <v>5</v>
      </c>
      <c r="B9" s="209" t="s">
        <v>8</v>
      </c>
      <c r="C9" s="205"/>
      <c r="D9" s="206">
        <v>245</v>
      </c>
      <c r="E9" s="207">
        <v>243</v>
      </c>
      <c r="F9" s="207">
        <v>208</v>
      </c>
      <c r="G9" s="208">
        <v>246</v>
      </c>
      <c r="H9" s="116" t="s">
        <v>42</v>
      </c>
      <c r="I9" s="206">
        <v>245</v>
      </c>
      <c r="J9" s="226">
        <v>216</v>
      </c>
      <c r="K9" s="207">
        <v>220</v>
      </c>
      <c r="L9" s="228">
        <v>229</v>
      </c>
      <c r="M9" s="109"/>
      <c r="N9" s="60">
        <v>439</v>
      </c>
      <c r="O9" s="279">
        <f t="shared" si="0"/>
        <v>697</v>
      </c>
      <c r="P9" s="235">
        <f t="shared" si="1"/>
        <v>231.5</v>
      </c>
      <c r="Q9" s="240">
        <v>26</v>
      </c>
      <c r="R9" s="52">
        <v>42</v>
      </c>
      <c r="S9" s="177">
        <f>IF(B9="","",IF(ISNA(VLOOKUP(B9,Celkove!$B$6:$M$71,12,FALSE)),"Neni seznamu!",""))</f>
      </c>
    </row>
    <row r="10" spans="1:19" ht="12.75">
      <c r="A10" s="30">
        <f>A9+1</f>
        <v>6</v>
      </c>
      <c r="B10" s="209" t="s">
        <v>58</v>
      </c>
      <c r="C10" s="205"/>
      <c r="D10" s="206">
        <v>199</v>
      </c>
      <c r="E10" s="207">
        <v>201</v>
      </c>
      <c r="F10" s="207">
        <v>255</v>
      </c>
      <c r="G10" s="208">
        <v>200</v>
      </c>
      <c r="H10" s="116" t="s">
        <v>42</v>
      </c>
      <c r="I10" s="206">
        <v>201</v>
      </c>
      <c r="J10" s="208">
        <v>199</v>
      </c>
      <c r="K10" s="207">
        <v>223</v>
      </c>
      <c r="L10" s="228">
        <v>194</v>
      </c>
      <c r="M10" s="109"/>
      <c r="N10" s="60">
        <v>429</v>
      </c>
      <c r="O10" s="279">
        <f t="shared" si="0"/>
        <v>656</v>
      </c>
      <c r="P10" s="235">
        <f t="shared" si="1"/>
        <v>209</v>
      </c>
      <c r="Q10" s="240">
        <v>25</v>
      </c>
      <c r="R10" s="52">
        <v>39</v>
      </c>
      <c r="S10" s="177">
        <f>IF(B10="","",IF(ISNA(VLOOKUP(B10,Celkove!$B$6:$M$71,12,FALSE)),"Neni seznamu!",""))</f>
      </c>
    </row>
    <row r="11" spans="1:19" ht="12.75">
      <c r="A11" s="30">
        <v>7</v>
      </c>
      <c r="B11" s="209" t="s">
        <v>16</v>
      </c>
      <c r="C11" s="205"/>
      <c r="D11" s="206">
        <v>223</v>
      </c>
      <c r="E11" s="207">
        <v>244</v>
      </c>
      <c r="F11" s="207">
        <v>174</v>
      </c>
      <c r="G11" s="208">
        <v>245</v>
      </c>
      <c r="H11" s="116" t="s">
        <v>42</v>
      </c>
      <c r="I11" s="206">
        <v>219</v>
      </c>
      <c r="J11" s="208">
        <v>218</v>
      </c>
      <c r="K11" s="207">
        <v>208</v>
      </c>
      <c r="L11" s="228">
        <v>208</v>
      </c>
      <c r="M11" s="109">
        <v>264</v>
      </c>
      <c r="N11" s="60">
        <v>415</v>
      </c>
      <c r="O11" s="279">
        <f t="shared" si="0"/>
        <v>663</v>
      </c>
      <c r="P11" s="235">
        <f t="shared" si="1"/>
        <v>217.375</v>
      </c>
      <c r="Q11" s="240">
        <v>24</v>
      </c>
      <c r="R11" s="52">
        <v>36</v>
      </c>
      <c r="S11" s="177">
        <f>IF(B11="","",IF(ISNA(VLOOKUP(B11,Celkove!$B$6:$M$71,12,FALSE)),"Neni seznamu!",""))</f>
      </c>
    </row>
    <row r="12" spans="1:19" ht="12.75">
      <c r="A12" s="30">
        <f aca="true" t="shared" si="2" ref="A12:A52">A11+1</f>
        <v>8</v>
      </c>
      <c r="B12" s="209" t="s">
        <v>17</v>
      </c>
      <c r="C12" s="205"/>
      <c r="D12" s="206">
        <v>266</v>
      </c>
      <c r="E12" s="207">
        <v>211</v>
      </c>
      <c r="F12" s="207">
        <v>244</v>
      </c>
      <c r="G12" s="208">
        <v>250</v>
      </c>
      <c r="H12" s="116" t="s">
        <v>42</v>
      </c>
      <c r="I12" s="206">
        <v>235</v>
      </c>
      <c r="J12" s="208">
        <v>255</v>
      </c>
      <c r="K12" s="207">
        <v>207</v>
      </c>
      <c r="L12" s="228">
        <v>196</v>
      </c>
      <c r="M12" s="109"/>
      <c r="N12" s="60">
        <v>395</v>
      </c>
      <c r="O12" s="279">
        <f t="shared" si="0"/>
        <v>705</v>
      </c>
      <c r="P12" s="235">
        <f t="shared" si="1"/>
        <v>233</v>
      </c>
      <c r="Q12" s="240">
        <v>23</v>
      </c>
      <c r="R12" s="52">
        <v>34</v>
      </c>
      <c r="S12" s="177">
        <f>IF(B12="","",IF(ISNA(VLOOKUP(B12,Celkove!$B$6:$M$71,12,FALSE)),"Neni seznamu!",""))</f>
      </c>
    </row>
    <row r="13" spans="1:19" ht="12.75">
      <c r="A13" s="30">
        <f t="shared" si="2"/>
        <v>9</v>
      </c>
      <c r="B13" s="204" t="s">
        <v>46</v>
      </c>
      <c r="C13" s="205"/>
      <c r="D13" s="206">
        <v>211</v>
      </c>
      <c r="E13" s="207">
        <v>225</v>
      </c>
      <c r="F13" s="273">
        <v>278</v>
      </c>
      <c r="G13" s="208">
        <v>261</v>
      </c>
      <c r="H13" s="116" t="s">
        <v>42</v>
      </c>
      <c r="I13" s="206">
        <v>225</v>
      </c>
      <c r="J13" s="226">
        <v>206</v>
      </c>
      <c r="K13" s="207">
        <v>176</v>
      </c>
      <c r="L13" s="228">
        <v>213</v>
      </c>
      <c r="M13" s="109"/>
      <c r="N13" s="60">
        <v>388</v>
      </c>
      <c r="O13" s="279">
        <f t="shared" si="0"/>
        <v>764</v>
      </c>
      <c r="P13" s="235">
        <f t="shared" si="1"/>
        <v>224.375</v>
      </c>
      <c r="Q13" s="240">
        <v>22</v>
      </c>
      <c r="R13" s="52">
        <v>32</v>
      </c>
      <c r="S13" s="177">
        <f>IF(B13="","",IF(ISNA(VLOOKUP(B13,Celkove!$B$6:$M$71,12,FALSE)),"Neni seznamu!",""))</f>
      </c>
    </row>
    <row r="14" spans="1:19" ht="12.75">
      <c r="A14" s="30">
        <f t="shared" si="2"/>
        <v>10</v>
      </c>
      <c r="B14" s="204" t="s">
        <v>45</v>
      </c>
      <c r="C14" s="274" t="s">
        <v>41</v>
      </c>
      <c r="D14" s="206">
        <v>190</v>
      </c>
      <c r="E14" s="207">
        <v>256</v>
      </c>
      <c r="F14" s="207">
        <v>191</v>
      </c>
      <c r="G14" s="208">
        <v>178</v>
      </c>
      <c r="H14" s="116" t="s">
        <v>42</v>
      </c>
      <c r="I14" s="206">
        <v>200</v>
      </c>
      <c r="J14" s="226">
        <v>217</v>
      </c>
      <c r="K14" s="207">
        <v>205</v>
      </c>
      <c r="L14" s="228">
        <v>183</v>
      </c>
      <c r="M14" s="109"/>
      <c r="N14" s="60">
        <v>388</v>
      </c>
      <c r="O14" s="279">
        <f t="shared" si="0"/>
        <v>625</v>
      </c>
      <c r="P14" s="235">
        <f t="shared" si="1"/>
        <v>202.5</v>
      </c>
      <c r="Q14" s="240">
        <v>21</v>
      </c>
      <c r="R14" s="52">
        <v>30</v>
      </c>
      <c r="S14" s="177">
        <f>IF(B14="","",IF(ISNA(VLOOKUP(B14,Celkove!$B$6:$M$71,12,FALSE)),"Neni seznamu!",""))</f>
      </c>
    </row>
    <row r="15" spans="1:19" ht="12.75">
      <c r="A15" s="30">
        <f t="shared" si="2"/>
        <v>11</v>
      </c>
      <c r="B15" s="209" t="s">
        <v>73</v>
      </c>
      <c r="C15" s="205" t="s">
        <v>41</v>
      </c>
      <c r="D15" s="275">
        <v>278</v>
      </c>
      <c r="E15" s="207">
        <v>199</v>
      </c>
      <c r="F15" s="207">
        <v>206</v>
      </c>
      <c r="G15" s="208">
        <v>266</v>
      </c>
      <c r="H15" s="116" t="s">
        <v>42</v>
      </c>
      <c r="I15" s="206">
        <v>157</v>
      </c>
      <c r="J15" s="208">
        <v>246</v>
      </c>
      <c r="K15" s="207">
        <v>170</v>
      </c>
      <c r="L15" s="228">
        <v>201</v>
      </c>
      <c r="M15" s="109"/>
      <c r="N15" s="60">
        <v>385</v>
      </c>
      <c r="O15" s="279">
        <f t="shared" si="0"/>
        <v>671</v>
      </c>
      <c r="P15" s="235">
        <f t="shared" si="1"/>
        <v>215.375</v>
      </c>
      <c r="Q15" s="240">
        <v>20</v>
      </c>
      <c r="R15" s="52">
        <v>28</v>
      </c>
      <c r="S15" s="177">
        <f>IF(B15="","",IF(ISNA(VLOOKUP(B15,Celkove!$B$6:$M$71,12,FALSE)),"Neni seznamu!",""))</f>
      </c>
    </row>
    <row r="16" spans="1:19" ht="13.5" thickBot="1">
      <c r="A16" s="31">
        <f t="shared" si="2"/>
        <v>12</v>
      </c>
      <c r="B16" s="210" t="s">
        <v>43</v>
      </c>
      <c r="C16" s="276"/>
      <c r="D16" s="212">
        <v>201</v>
      </c>
      <c r="E16" s="213">
        <v>264</v>
      </c>
      <c r="F16" s="213">
        <v>255</v>
      </c>
      <c r="G16" s="214">
        <v>240</v>
      </c>
      <c r="H16" s="116" t="s">
        <v>42</v>
      </c>
      <c r="I16" s="212">
        <v>223</v>
      </c>
      <c r="J16" s="227">
        <v>231</v>
      </c>
      <c r="K16" s="213">
        <v>173</v>
      </c>
      <c r="L16" s="230">
        <v>185</v>
      </c>
      <c r="M16" s="110">
        <v>234</v>
      </c>
      <c r="N16" s="71">
        <v>336</v>
      </c>
      <c r="O16" s="280">
        <f t="shared" si="0"/>
        <v>759</v>
      </c>
      <c r="P16" s="236">
        <f t="shared" si="1"/>
        <v>221.5</v>
      </c>
      <c r="Q16" s="241">
        <v>19</v>
      </c>
      <c r="R16" s="74">
        <v>26</v>
      </c>
      <c r="S16" s="177">
        <f>IF(B16="","",IF(ISNA(VLOOKUP(B16,Celkove!$B$6:$M$71,12,FALSE)),"Neni seznamu!",""))</f>
      </c>
    </row>
    <row r="17" spans="1:19" ht="13.5" thickTop="1">
      <c r="A17" s="29">
        <f t="shared" si="2"/>
        <v>13</v>
      </c>
      <c r="B17" s="215" t="s">
        <v>74</v>
      </c>
      <c r="C17" s="216" t="s">
        <v>41</v>
      </c>
      <c r="D17" s="217">
        <v>199</v>
      </c>
      <c r="E17" s="218">
        <v>233</v>
      </c>
      <c r="F17" s="218">
        <v>220</v>
      </c>
      <c r="G17" s="219">
        <v>193</v>
      </c>
      <c r="H17" s="116" t="s">
        <v>42</v>
      </c>
      <c r="I17" s="217">
        <v>177</v>
      </c>
      <c r="J17" s="219">
        <v>223</v>
      </c>
      <c r="K17" s="48"/>
      <c r="L17" s="111"/>
      <c r="M17" s="108"/>
      <c r="N17" s="49">
        <v>0</v>
      </c>
      <c r="O17" s="281">
        <f t="shared" si="0"/>
        <v>646</v>
      </c>
      <c r="P17" s="237">
        <f t="shared" si="1"/>
        <v>207.5</v>
      </c>
      <c r="Q17" s="242">
        <v>18</v>
      </c>
      <c r="R17" s="52">
        <v>24</v>
      </c>
      <c r="S17" s="177">
        <f>IF(B17="","",IF(ISNA(VLOOKUP(B17,Celkove!$B$6:$M$71,12,FALSE)),"Neni seznamu!",""))</f>
      </c>
    </row>
    <row r="18" spans="1:19" ht="12.75">
      <c r="A18" s="30">
        <f t="shared" si="2"/>
        <v>14</v>
      </c>
      <c r="B18" s="209" t="s">
        <v>61</v>
      </c>
      <c r="C18" s="205"/>
      <c r="D18" s="206">
        <v>162</v>
      </c>
      <c r="E18" s="207">
        <v>257</v>
      </c>
      <c r="F18" s="207">
        <v>215</v>
      </c>
      <c r="G18" s="208">
        <v>208</v>
      </c>
      <c r="H18" s="116" t="s">
        <v>42</v>
      </c>
      <c r="I18" s="206">
        <v>201</v>
      </c>
      <c r="J18" s="208">
        <v>188</v>
      </c>
      <c r="K18" s="59"/>
      <c r="L18" s="112"/>
      <c r="M18" s="109"/>
      <c r="N18" s="60">
        <v>0</v>
      </c>
      <c r="O18" s="279">
        <f t="shared" si="0"/>
        <v>680</v>
      </c>
      <c r="P18" s="235">
        <f t="shared" si="1"/>
        <v>205.16666666666666</v>
      </c>
      <c r="Q18" s="240">
        <v>17</v>
      </c>
      <c r="R18" s="52">
        <v>23</v>
      </c>
      <c r="S18" s="177">
        <f>IF(B18="","",IF(ISNA(VLOOKUP(B18,Celkove!$B$6:$M$71,12,FALSE)),"Neni seznamu!",""))</f>
      </c>
    </row>
    <row r="19" spans="1:19" ht="12.75">
      <c r="A19" s="30">
        <f t="shared" si="2"/>
        <v>15</v>
      </c>
      <c r="B19" s="209" t="s">
        <v>21</v>
      </c>
      <c r="C19" s="205"/>
      <c r="D19" s="206">
        <v>156</v>
      </c>
      <c r="E19" s="207">
        <v>139</v>
      </c>
      <c r="F19" s="207">
        <v>233</v>
      </c>
      <c r="G19" s="208">
        <v>227</v>
      </c>
      <c r="H19" s="116" t="s">
        <v>42</v>
      </c>
      <c r="I19" s="206">
        <v>177</v>
      </c>
      <c r="J19" s="208">
        <v>190</v>
      </c>
      <c r="K19" s="59"/>
      <c r="L19" s="112"/>
      <c r="M19" s="109"/>
      <c r="N19" s="60">
        <v>0</v>
      </c>
      <c r="O19" s="279">
        <f t="shared" si="0"/>
        <v>599</v>
      </c>
      <c r="P19" s="235">
        <f t="shared" si="1"/>
        <v>187</v>
      </c>
      <c r="Q19" s="240">
        <v>16</v>
      </c>
      <c r="R19" s="52">
        <v>22</v>
      </c>
      <c r="S19" s="177">
        <f>IF(B19="","",IF(ISNA(VLOOKUP(B19,Celkove!$B$6:$M$71,12,FALSE)),"Neni seznamu!",""))</f>
      </c>
    </row>
    <row r="20" spans="1:19" ht="12.75">
      <c r="A20" s="30">
        <f t="shared" si="2"/>
        <v>16</v>
      </c>
      <c r="B20" s="204" t="s">
        <v>48</v>
      </c>
      <c r="C20" s="205"/>
      <c r="D20" s="206">
        <v>138</v>
      </c>
      <c r="E20" s="207">
        <v>220</v>
      </c>
      <c r="F20" s="207">
        <v>176</v>
      </c>
      <c r="G20" s="208">
        <v>217</v>
      </c>
      <c r="H20" s="116" t="s">
        <v>42</v>
      </c>
      <c r="I20" s="206">
        <v>207</v>
      </c>
      <c r="J20" s="226">
        <v>157</v>
      </c>
      <c r="K20" s="59"/>
      <c r="L20" s="112"/>
      <c r="M20" s="109"/>
      <c r="N20" s="60">
        <v>0</v>
      </c>
      <c r="O20" s="279">
        <f t="shared" si="0"/>
        <v>613</v>
      </c>
      <c r="P20" s="235">
        <f t="shared" si="1"/>
        <v>185.83333333333334</v>
      </c>
      <c r="Q20" s="240">
        <v>15</v>
      </c>
      <c r="R20" s="52">
        <v>21</v>
      </c>
      <c r="S20" s="177">
        <f>IF(B20="","",IF(ISNA(VLOOKUP(B20,Celkove!$B$6:$M$71,12,FALSE)),"Neni seznamu!",""))</f>
      </c>
    </row>
    <row r="21" spans="1:19" ht="12.75">
      <c r="A21" s="30">
        <f t="shared" si="2"/>
        <v>17</v>
      </c>
      <c r="B21" s="209" t="s">
        <v>11</v>
      </c>
      <c r="C21" s="205"/>
      <c r="D21" s="206">
        <v>204</v>
      </c>
      <c r="E21" s="207">
        <v>214</v>
      </c>
      <c r="F21" s="207">
        <v>235</v>
      </c>
      <c r="G21" s="208">
        <v>173</v>
      </c>
      <c r="H21" s="116" t="s">
        <v>42</v>
      </c>
      <c r="I21" s="206">
        <v>180</v>
      </c>
      <c r="J21" s="208">
        <v>163</v>
      </c>
      <c r="K21" s="59"/>
      <c r="L21" s="112"/>
      <c r="M21" s="109">
        <v>233</v>
      </c>
      <c r="N21" s="60">
        <v>0</v>
      </c>
      <c r="O21" s="279">
        <f t="shared" si="0"/>
        <v>622</v>
      </c>
      <c r="P21" s="235">
        <f t="shared" si="1"/>
        <v>194.83333333333334</v>
      </c>
      <c r="Q21" s="240">
        <v>14</v>
      </c>
      <c r="R21" s="52">
        <v>20</v>
      </c>
      <c r="S21" s="177">
        <f>IF(B21="","",IF(ISNA(VLOOKUP(B21,Celkove!$B$6:$M$71,12,FALSE)),"Neni seznamu!",""))</f>
      </c>
    </row>
    <row r="22" spans="1:19" ht="12.75">
      <c r="A22" s="30">
        <f t="shared" si="2"/>
        <v>18</v>
      </c>
      <c r="B22" s="209" t="s">
        <v>9</v>
      </c>
      <c r="C22" s="205"/>
      <c r="D22" s="206">
        <v>207</v>
      </c>
      <c r="E22" s="207">
        <v>209</v>
      </c>
      <c r="F22" s="207">
        <v>206</v>
      </c>
      <c r="G22" s="208">
        <v>202</v>
      </c>
      <c r="H22" s="116" t="s">
        <v>42</v>
      </c>
      <c r="I22" s="206">
        <v>187</v>
      </c>
      <c r="J22" s="226">
        <v>151</v>
      </c>
      <c r="K22" s="59"/>
      <c r="L22" s="112"/>
      <c r="M22" s="109">
        <v>243</v>
      </c>
      <c r="N22" s="60">
        <v>0</v>
      </c>
      <c r="O22" s="279">
        <f t="shared" si="0"/>
        <v>617</v>
      </c>
      <c r="P22" s="235">
        <f t="shared" si="1"/>
        <v>193.66666666666666</v>
      </c>
      <c r="Q22" s="240">
        <v>13</v>
      </c>
      <c r="R22" s="52">
        <v>19</v>
      </c>
      <c r="S22" s="177">
        <f>IF(B22="","",IF(ISNA(VLOOKUP(B22,Celkove!$B$6:$M$71,12,FALSE)),"Neni seznamu!",""))</f>
      </c>
    </row>
    <row r="23" spans="1:19" ht="12.75">
      <c r="A23" s="30">
        <f t="shared" si="2"/>
        <v>19</v>
      </c>
      <c r="B23" s="209" t="s">
        <v>60</v>
      </c>
      <c r="C23" s="205"/>
      <c r="D23" s="206">
        <v>168</v>
      </c>
      <c r="E23" s="207">
        <v>137</v>
      </c>
      <c r="F23" s="207">
        <v>195</v>
      </c>
      <c r="G23" s="208">
        <v>210</v>
      </c>
      <c r="H23" s="116" t="s">
        <v>42</v>
      </c>
      <c r="I23" s="206">
        <v>188</v>
      </c>
      <c r="J23" s="208">
        <v>178</v>
      </c>
      <c r="K23" s="59"/>
      <c r="L23" s="112"/>
      <c r="M23" s="109"/>
      <c r="N23" s="60">
        <v>0</v>
      </c>
      <c r="O23" s="279">
        <f t="shared" si="0"/>
        <v>542</v>
      </c>
      <c r="P23" s="235">
        <f t="shared" si="1"/>
        <v>179.33333333333334</v>
      </c>
      <c r="Q23" s="240">
        <v>12</v>
      </c>
      <c r="R23" s="52">
        <v>18</v>
      </c>
      <c r="S23" s="177">
        <f>IF(B23="","",IF(ISNA(VLOOKUP(B23,Celkove!$B$6:$M$71,12,FALSE)),"Neni seznamu!",""))</f>
      </c>
    </row>
    <row r="24" spans="1:19" ht="12.75">
      <c r="A24" s="30">
        <f t="shared" si="2"/>
        <v>20</v>
      </c>
      <c r="B24" s="209" t="s">
        <v>59</v>
      </c>
      <c r="C24" s="205"/>
      <c r="D24" s="206">
        <v>225</v>
      </c>
      <c r="E24" s="207">
        <v>218</v>
      </c>
      <c r="F24" s="207">
        <v>207</v>
      </c>
      <c r="G24" s="208">
        <v>146</v>
      </c>
      <c r="H24" s="116" t="s">
        <v>42</v>
      </c>
      <c r="I24" s="206">
        <v>128</v>
      </c>
      <c r="J24" s="226">
        <v>205</v>
      </c>
      <c r="K24" s="59"/>
      <c r="L24" s="112"/>
      <c r="M24" s="109"/>
      <c r="N24" s="60">
        <v>0</v>
      </c>
      <c r="O24" s="279">
        <f t="shared" si="0"/>
        <v>571</v>
      </c>
      <c r="P24" s="235">
        <f t="shared" si="1"/>
        <v>188.16666666666666</v>
      </c>
      <c r="Q24" s="240">
        <v>11</v>
      </c>
      <c r="R24" s="52">
        <v>17</v>
      </c>
      <c r="S24" s="177">
        <f>IF(B24="","",IF(ISNA(VLOOKUP(B24,Celkove!$B$6:$M$71,12,FALSE)),"Neni seznamu!",""))</f>
      </c>
    </row>
    <row r="25" spans="1:19" ht="12.75">
      <c r="A25" s="30">
        <f t="shared" si="2"/>
        <v>21</v>
      </c>
      <c r="B25" s="204" t="s">
        <v>47</v>
      </c>
      <c r="C25" s="205"/>
      <c r="D25" s="206">
        <v>173</v>
      </c>
      <c r="E25" s="207">
        <v>244</v>
      </c>
      <c r="F25" s="207">
        <v>209</v>
      </c>
      <c r="G25" s="208">
        <v>160</v>
      </c>
      <c r="H25" s="116" t="s">
        <v>42</v>
      </c>
      <c r="I25" s="206">
        <v>152</v>
      </c>
      <c r="J25" s="208">
        <v>178</v>
      </c>
      <c r="K25" s="59"/>
      <c r="L25" s="112"/>
      <c r="M25" s="109"/>
      <c r="N25" s="60">
        <v>0</v>
      </c>
      <c r="O25" s="279">
        <f t="shared" si="0"/>
        <v>613</v>
      </c>
      <c r="P25" s="235">
        <f t="shared" si="1"/>
        <v>186</v>
      </c>
      <c r="Q25" s="240">
        <v>10</v>
      </c>
      <c r="R25" s="52">
        <v>16</v>
      </c>
      <c r="S25" s="177">
        <f>IF(B25="","",IF(ISNA(VLOOKUP(B25,Celkove!$B$6:$M$71,12,FALSE)),"Neni seznamu!",""))</f>
      </c>
    </row>
    <row r="26" spans="1:19" ht="12.75">
      <c r="A26" s="30">
        <f t="shared" si="2"/>
        <v>22</v>
      </c>
      <c r="B26" s="209" t="s">
        <v>15</v>
      </c>
      <c r="C26" s="205"/>
      <c r="D26" s="206">
        <v>212</v>
      </c>
      <c r="E26" s="207">
        <v>210</v>
      </c>
      <c r="F26" s="207">
        <v>163</v>
      </c>
      <c r="G26" s="208">
        <v>199</v>
      </c>
      <c r="H26" s="116" t="s">
        <v>42</v>
      </c>
      <c r="I26" s="206">
        <v>135</v>
      </c>
      <c r="J26" s="208">
        <v>190</v>
      </c>
      <c r="K26" s="59"/>
      <c r="L26" s="112"/>
      <c r="M26" s="109">
        <v>230</v>
      </c>
      <c r="N26" s="60">
        <v>0</v>
      </c>
      <c r="O26" s="279">
        <f t="shared" si="0"/>
        <v>572</v>
      </c>
      <c r="P26" s="235">
        <f t="shared" si="1"/>
        <v>184.83333333333334</v>
      </c>
      <c r="Q26" s="240">
        <v>9</v>
      </c>
      <c r="R26" s="52">
        <v>15</v>
      </c>
      <c r="S26" s="177">
        <f>IF(B26="","",IF(ISNA(VLOOKUP(B26,Celkove!$B$6:$M$71,12,FALSE)),"Neni seznamu!",""))</f>
      </c>
    </row>
    <row r="27" spans="1:19" ht="12.75">
      <c r="A27" s="30">
        <f t="shared" si="2"/>
        <v>23</v>
      </c>
      <c r="B27" s="209" t="s">
        <v>66</v>
      </c>
      <c r="C27" s="205"/>
      <c r="D27" s="206">
        <v>223</v>
      </c>
      <c r="E27" s="207">
        <v>171</v>
      </c>
      <c r="F27" s="207">
        <v>190</v>
      </c>
      <c r="G27" s="208">
        <v>248</v>
      </c>
      <c r="H27" s="116" t="s">
        <v>42</v>
      </c>
      <c r="I27" s="206">
        <v>151</v>
      </c>
      <c r="J27" s="208">
        <v>154</v>
      </c>
      <c r="K27" s="59"/>
      <c r="L27" s="112"/>
      <c r="M27" s="109"/>
      <c r="N27" s="60">
        <v>0</v>
      </c>
      <c r="O27" s="279">
        <f t="shared" si="0"/>
        <v>609</v>
      </c>
      <c r="P27" s="235">
        <f t="shared" si="1"/>
        <v>189.5</v>
      </c>
      <c r="Q27" s="240">
        <v>8</v>
      </c>
      <c r="R27" s="52">
        <v>14</v>
      </c>
      <c r="S27" s="177">
        <f>IF(B27="","",IF(ISNA(VLOOKUP(B27,Celkove!$B$6:$M$71,12,FALSE)),"Neni seznamu!",""))</f>
      </c>
    </row>
    <row r="28" spans="1:19" ht="13.5" thickBot="1">
      <c r="A28" s="31">
        <f t="shared" si="2"/>
        <v>24</v>
      </c>
      <c r="B28" s="220" t="s">
        <v>49</v>
      </c>
      <c r="C28" s="221"/>
      <c r="D28" s="222">
        <v>166</v>
      </c>
      <c r="E28" s="223">
        <v>190</v>
      </c>
      <c r="F28" s="223">
        <v>251</v>
      </c>
      <c r="G28" s="224">
        <v>147</v>
      </c>
      <c r="H28" s="116" t="s">
        <v>42</v>
      </c>
      <c r="I28" s="222">
        <v>133</v>
      </c>
      <c r="J28" s="224">
        <v>180</v>
      </c>
      <c r="K28" s="70"/>
      <c r="L28" s="113"/>
      <c r="M28" s="110"/>
      <c r="N28" s="71">
        <v>0</v>
      </c>
      <c r="O28" s="282">
        <f t="shared" si="0"/>
        <v>588</v>
      </c>
      <c r="P28" s="238">
        <f t="shared" si="1"/>
        <v>177.83333333333334</v>
      </c>
      <c r="Q28" s="243">
        <v>7</v>
      </c>
      <c r="R28" s="74">
        <v>13</v>
      </c>
      <c r="S28" s="177">
        <f>IF(B28="","",IF(ISNA(VLOOKUP(B28,Celkove!$B$6:$M$71,12,FALSE)),"Neni seznamu!",""))</f>
      </c>
    </row>
    <row r="29" spans="1:19" ht="13.5" thickTop="1">
      <c r="A29" s="29">
        <f t="shared" si="2"/>
        <v>25</v>
      </c>
      <c r="B29" s="199" t="s">
        <v>18</v>
      </c>
      <c r="C29" s="200"/>
      <c r="D29" s="201">
        <v>195</v>
      </c>
      <c r="E29" s="202">
        <v>176</v>
      </c>
      <c r="F29" s="202">
        <v>205</v>
      </c>
      <c r="G29" s="203">
        <v>196</v>
      </c>
      <c r="H29" s="116"/>
      <c r="I29" s="46"/>
      <c r="J29" s="47"/>
      <c r="K29" s="46"/>
      <c r="L29" s="111"/>
      <c r="M29" s="108">
        <v>242</v>
      </c>
      <c r="N29" s="49">
        <v>0</v>
      </c>
      <c r="O29" s="279">
        <f t="shared" si="0"/>
        <v>577</v>
      </c>
      <c r="P29" s="235">
        <f t="shared" si="1"/>
        <v>193</v>
      </c>
      <c r="Q29" s="239">
        <v>6</v>
      </c>
      <c r="R29" s="52">
        <v>12</v>
      </c>
      <c r="S29" s="177">
        <f>IF(B29="","",IF(ISNA(VLOOKUP(B29,Celkove!$B$6:$M$71,12,FALSE)),"Neni seznamu!",""))</f>
      </c>
    </row>
    <row r="30" spans="1:19" ht="12.75">
      <c r="A30" s="30">
        <f t="shared" si="2"/>
        <v>26</v>
      </c>
      <c r="B30" s="209" t="s">
        <v>20</v>
      </c>
      <c r="C30" s="205"/>
      <c r="D30" s="206">
        <v>184</v>
      </c>
      <c r="E30" s="207">
        <v>189</v>
      </c>
      <c r="F30" s="207">
        <v>164</v>
      </c>
      <c r="G30" s="208">
        <v>154</v>
      </c>
      <c r="H30" s="116" t="s">
        <v>42</v>
      </c>
      <c r="I30" s="57"/>
      <c r="J30" s="58"/>
      <c r="K30" s="57"/>
      <c r="L30" s="112"/>
      <c r="M30" s="109">
        <v>222</v>
      </c>
      <c r="N30" s="60">
        <v>0</v>
      </c>
      <c r="O30" s="279">
        <f t="shared" si="0"/>
        <v>507</v>
      </c>
      <c r="P30" s="235">
        <f t="shared" si="1"/>
        <v>172.75</v>
      </c>
      <c r="Q30" s="240">
        <v>5</v>
      </c>
      <c r="R30" s="52">
        <v>11</v>
      </c>
      <c r="S30" s="177">
        <f>IF(B30="","",IF(ISNA(VLOOKUP(B30,Celkove!$B$6:$M$71,12,FALSE)),"Neni seznamu!",""))</f>
      </c>
    </row>
    <row r="31" spans="1:19" ht="12.75">
      <c r="A31" s="30">
        <f t="shared" si="2"/>
        <v>27</v>
      </c>
      <c r="B31" s="209" t="s">
        <v>62</v>
      </c>
      <c r="C31" s="205"/>
      <c r="D31" s="206">
        <v>136</v>
      </c>
      <c r="E31" s="207">
        <v>179</v>
      </c>
      <c r="F31" s="207">
        <v>165</v>
      </c>
      <c r="G31" s="208">
        <v>203</v>
      </c>
      <c r="H31" s="116" t="s">
        <v>42</v>
      </c>
      <c r="I31" s="57"/>
      <c r="J31" s="58"/>
      <c r="K31" s="57"/>
      <c r="L31" s="112"/>
      <c r="M31" s="109"/>
      <c r="N31" s="60">
        <v>0</v>
      </c>
      <c r="O31" s="279">
        <f t="shared" si="0"/>
        <v>547</v>
      </c>
      <c r="P31" s="235">
        <f t="shared" si="1"/>
        <v>170.75</v>
      </c>
      <c r="Q31" s="240">
        <v>4</v>
      </c>
      <c r="R31" s="52">
        <v>10</v>
      </c>
      <c r="S31" s="177">
        <f>IF(B31="","",IF(ISNA(VLOOKUP(B31,Celkove!$B$6:$M$71,12,FALSE)),"Neni seznamu!",""))</f>
      </c>
    </row>
    <row r="32" spans="1:19" ht="12.75">
      <c r="A32" s="30">
        <f t="shared" si="2"/>
        <v>28</v>
      </c>
      <c r="B32" s="209" t="s">
        <v>65</v>
      </c>
      <c r="C32" s="205"/>
      <c r="D32" s="206">
        <v>165</v>
      </c>
      <c r="E32" s="207">
        <v>199</v>
      </c>
      <c r="F32" s="207">
        <v>137</v>
      </c>
      <c r="G32" s="208">
        <v>146</v>
      </c>
      <c r="H32" s="116" t="s">
        <v>42</v>
      </c>
      <c r="I32" s="57"/>
      <c r="J32" s="58"/>
      <c r="K32" s="57"/>
      <c r="L32" s="112"/>
      <c r="M32" s="109"/>
      <c r="N32" s="60">
        <v>0</v>
      </c>
      <c r="O32" s="279">
        <f t="shared" si="0"/>
        <v>482</v>
      </c>
      <c r="P32" s="235">
        <f t="shared" si="1"/>
        <v>161.75</v>
      </c>
      <c r="Q32" s="240">
        <v>3</v>
      </c>
      <c r="R32" s="52">
        <v>9</v>
      </c>
      <c r="S32" s="177">
        <f>IF(B32="","",IF(ISNA(VLOOKUP(B32,Celkove!$B$6:$M$71,12,FALSE)),"Neni seznamu!",""))</f>
      </c>
    </row>
    <row r="33" spans="1:19" ht="12.75">
      <c r="A33" s="30">
        <f t="shared" si="2"/>
        <v>29</v>
      </c>
      <c r="B33" s="209" t="s">
        <v>13</v>
      </c>
      <c r="C33" s="205"/>
      <c r="D33" s="206">
        <v>164</v>
      </c>
      <c r="E33" s="207">
        <v>116</v>
      </c>
      <c r="F33" s="207">
        <v>170</v>
      </c>
      <c r="G33" s="208">
        <v>175</v>
      </c>
      <c r="H33" s="116" t="s">
        <v>42</v>
      </c>
      <c r="I33" s="57"/>
      <c r="J33" s="58"/>
      <c r="K33" s="57"/>
      <c r="L33" s="112"/>
      <c r="M33" s="109">
        <v>242</v>
      </c>
      <c r="N33" s="60">
        <v>0</v>
      </c>
      <c r="O33" s="279">
        <f t="shared" si="0"/>
        <v>461</v>
      </c>
      <c r="P33" s="235">
        <f t="shared" si="1"/>
        <v>156.25</v>
      </c>
      <c r="Q33" s="240">
        <v>2</v>
      </c>
      <c r="R33" s="52">
        <v>8</v>
      </c>
      <c r="S33" s="177">
        <f>IF(B33="","",IF(ISNA(VLOOKUP(B33,Celkove!$B$6:$M$71,12,FALSE)),"Neni seznamu!",""))</f>
      </c>
    </row>
    <row r="34" spans="1:19" ht="13.5" thickBot="1">
      <c r="A34" s="257">
        <f t="shared" si="2"/>
        <v>30</v>
      </c>
      <c r="B34" s="258" t="s">
        <v>12</v>
      </c>
      <c r="C34" s="259"/>
      <c r="D34" s="260">
        <v>124</v>
      </c>
      <c r="E34" s="261">
        <v>179</v>
      </c>
      <c r="F34" s="261">
        <v>121</v>
      </c>
      <c r="G34" s="262">
        <v>149</v>
      </c>
      <c r="H34" s="290" t="s">
        <v>42</v>
      </c>
      <c r="I34" s="291"/>
      <c r="J34" s="292"/>
      <c r="K34" s="291"/>
      <c r="L34" s="293"/>
      <c r="M34" s="294"/>
      <c r="N34" s="295">
        <v>0</v>
      </c>
      <c r="O34" s="296">
        <f t="shared" si="0"/>
        <v>449</v>
      </c>
      <c r="P34" s="270">
        <f t="shared" si="1"/>
        <v>143.25</v>
      </c>
      <c r="Q34" s="243">
        <v>1</v>
      </c>
      <c r="R34" s="297">
        <v>7</v>
      </c>
      <c r="S34" s="177">
        <f>IF(B34="","",IF(ISNA(VLOOKUP(B34,Celkove!$B$6:$M$71,12,FALSE)),"Neni seznamu!",""))</f>
      </c>
    </row>
    <row r="35" spans="1:19" ht="13.5" thickTop="1">
      <c r="A35" s="124">
        <f t="shared" si="2"/>
        <v>31</v>
      </c>
      <c r="B35" s="283"/>
      <c r="C35" s="43"/>
      <c r="D35" s="44"/>
      <c r="E35" s="45"/>
      <c r="F35" s="45"/>
      <c r="G35" s="123"/>
      <c r="H35" s="284"/>
      <c r="I35" s="285"/>
      <c r="J35" s="286"/>
      <c r="K35" s="285"/>
      <c r="L35" s="287"/>
      <c r="M35" s="288"/>
      <c r="N35" s="289"/>
      <c r="O35" s="50"/>
      <c r="P35" s="51"/>
      <c r="Q35" s="52"/>
      <c r="R35" s="52">
        <v>6</v>
      </c>
      <c r="S35" s="177">
        <f>IF(B35="","",IF(ISNA(VLOOKUP(B35,Celkove!$B$6:$M$71,12,FALSE)),"Neni seznamu!",""))</f>
      </c>
    </row>
    <row r="36" spans="1:19" ht="12.75">
      <c r="A36" s="30">
        <f t="shared" si="2"/>
        <v>32</v>
      </c>
      <c r="B36" s="53"/>
      <c r="C36" s="54"/>
      <c r="D36" s="55"/>
      <c r="E36" s="56"/>
      <c r="F36" s="56"/>
      <c r="G36" s="121"/>
      <c r="H36" s="116"/>
      <c r="I36" s="57"/>
      <c r="J36" s="58"/>
      <c r="K36" s="57"/>
      <c r="L36" s="112"/>
      <c r="M36" s="109"/>
      <c r="N36" s="60"/>
      <c r="O36" s="50"/>
      <c r="P36" s="51"/>
      <c r="Q36" s="52"/>
      <c r="R36" s="52">
        <v>5</v>
      </c>
      <c r="S36" s="177">
        <f>IF(B36="","",IF(ISNA(VLOOKUP(B36,Celkove!$B$6:$M$71,12,FALSE)),"Neni seznamu!",""))</f>
      </c>
    </row>
    <row r="37" spans="1:19" ht="12.75">
      <c r="A37" s="30">
        <f t="shared" si="2"/>
        <v>33</v>
      </c>
      <c r="B37" s="61"/>
      <c r="C37" s="54"/>
      <c r="D37" s="55"/>
      <c r="E37" s="56"/>
      <c r="F37" s="56"/>
      <c r="G37" s="121"/>
      <c r="H37" s="116"/>
      <c r="I37" s="57"/>
      <c r="J37" s="58"/>
      <c r="K37" s="57"/>
      <c r="L37" s="112"/>
      <c r="M37" s="109"/>
      <c r="N37" s="60"/>
      <c r="O37" s="50"/>
      <c r="P37" s="51"/>
      <c r="Q37" s="52"/>
      <c r="R37" s="52">
        <v>4</v>
      </c>
      <c r="S37" s="177">
        <f>IF(B37="","",IF(ISNA(VLOOKUP(B37,Celkove!$B$6:$M$71,12,FALSE)),"Neni seznamu!",""))</f>
      </c>
    </row>
    <row r="38" spans="1:19" ht="12.75">
      <c r="A38" s="30">
        <f t="shared" si="2"/>
        <v>34</v>
      </c>
      <c r="B38" s="53"/>
      <c r="C38" s="54"/>
      <c r="D38" s="55"/>
      <c r="E38" s="56"/>
      <c r="F38" s="56"/>
      <c r="G38" s="121"/>
      <c r="H38" s="116"/>
      <c r="I38" s="57"/>
      <c r="J38" s="58"/>
      <c r="K38" s="57"/>
      <c r="L38" s="112"/>
      <c r="M38" s="109"/>
      <c r="N38" s="60"/>
      <c r="O38" s="50"/>
      <c r="P38" s="51"/>
      <c r="Q38" s="52"/>
      <c r="R38" s="52">
        <v>3</v>
      </c>
      <c r="S38" s="177">
        <f>IF(B38="","",IF(ISNA(VLOOKUP(B38,Celkove!$B$6:$M$71,12,FALSE)),"Neni seznamu!",""))</f>
      </c>
    </row>
    <row r="39" spans="1:19" ht="12.75">
      <c r="A39" s="30">
        <f t="shared" si="2"/>
        <v>35</v>
      </c>
      <c r="B39" s="61"/>
      <c r="C39" s="54"/>
      <c r="D39" s="55"/>
      <c r="E39" s="56"/>
      <c r="F39" s="56"/>
      <c r="G39" s="121"/>
      <c r="H39" s="116"/>
      <c r="I39" s="57"/>
      <c r="J39" s="58"/>
      <c r="K39" s="57"/>
      <c r="L39" s="112"/>
      <c r="M39" s="109"/>
      <c r="N39" s="60"/>
      <c r="O39" s="50"/>
      <c r="P39" s="51"/>
      <c r="Q39" s="52"/>
      <c r="R39" s="52">
        <v>2</v>
      </c>
      <c r="S39" s="177">
        <f>IF(B39="","",IF(ISNA(VLOOKUP(B39,Celkove!$B$6:$M$71,12,FALSE)),"Neni seznamu!",""))</f>
      </c>
    </row>
    <row r="40" spans="1:19" ht="12.75">
      <c r="A40" s="30">
        <f t="shared" si="2"/>
        <v>36</v>
      </c>
      <c r="B40" s="53"/>
      <c r="C40" s="54"/>
      <c r="D40" s="55"/>
      <c r="E40" s="56"/>
      <c r="F40" s="56"/>
      <c r="G40" s="121"/>
      <c r="H40" s="116"/>
      <c r="I40" s="57"/>
      <c r="J40" s="58"/>
      <c r="K40" s="57"/>
      <c r="L40" s="112"/>
      <c r="M40" s="109"/>
      <c r="N40" s="60"/>
      <c r="O40" s="50"/>
      <c r="P40" s="51"/>
      <c r="Q40" s="52"/>
      <c r="R40" s="52">
        <v>1</v>
      </c>
      <c r="S40" s="177">
        <f>IF(B40="","",IF(ISNA(VLOOKUP(B40,Celkove!$B$6:$M$71,12,FALSE)),"Neni seznamu!",""))</f>
      </c>
    </row>
    <row r="41" spans="1:19" ht="12.75">
      <c r="A41" s="30">
        <f t="shared" si="2"/>
        <v>37</v>
      </c>
      <c r="B41" s="53"/>
      <c r="C41" s="54"/>
      <c r="D41" s="55"/>
      <c r="E41" s="56"/>
      <c r="F41" s="56"/>
      <c r="G41" s="121"/>
      <c r="H41" s="116"/>
      <c r="I41" s="57"/>
      <c r="J41" s="58"/>
      <c r="K41" s="57"/>
      <c r="L41" s="112"/>
      <c r="M41" s="109"/>
      <c r="N41" s="60"/>
      <c r="O41" s="50"/>
      <c r="P41" s="51"/>
      <c r="Q41" s="52"/>
      <c r="R41" s="52">
        <v>0</v>
      </c>
      <c r="S41" s="177">
        <f>IF(B41="","",IF(ISNA(VLOOKUP(B41,Celkove!$B$6:$M$71,12,FALSE)),"Neni seznamu!",""))</f>
      </c>
    </row>
    <row r="42" spans="1:19" ht="12.75">
      <c r="A42" s="30">
        <f t="shared" si="2"/>
        <v>38</v>
      </c>
      <c r="B42" s="61"/>
      <c r="C42" s="54"/>
      <c r="D42" s="55"/>
      <c r="E42" s="56"/>
      <c r="F42" s="56"/>
      <c r="G42" s="121"/>
      <c r="H42" s="116"/>
      <c r="I42" s="57"/>
      <c r="J42" s="58"/>
      <c r="K42" s="57"/>
      <c r="L42" s="112"/>
      <c r="M42" s="109">
        <v>0</v>
      </c>
      <c r="N42" s="60">
        <v>0</v>
      </c>
      <c r="O42" s="50">
        <v>0</v>
      </c>
      <c r="P42" s="51" t="s">
        <v>52</v>
      </c>
      <c r="Q42" s="52">
        <v>0</v>
      </c>
      <c r="R42" s="52">
        <v>0</v>
      </c>
      <c r="S42" s="177">
        <f>IF(B42="","",IF(ISNA(VLOOKUP(B42,Celkove!$B$6:$M$71,12,FALSE)),"Neni seznamu!",""))</f>
      </c>
    </row>
    <row r="43" spans="1:19" ht="12.75">
      <c r="A43" s="30">
        <f t="shared" si="2"/>
        <v>39</v>
      </c>
      <c r="B43" s="53"/>
      <c r="C43" s="54"/>
      <c r="D43" s="55"/>
      <c r="E43" s="56"/>
      <c r="F43" s="56"/>
      <c r="G43" s="121"/>
      <c r="H43" s="116"/>
      <c r="I43" s="57"/>
      <c r="J43" s="58"/>
      <c r="K43" s="57"/>
      <c r="L43" s="112"/>
      <c r="M43" s="109">
        <v>0</v>
      </c>
      <c r="N43" s="60">
        <v>0</v>
      </c>
      <c r="O43" s="50">
        <v>0</v>
      </c>
      <c r="P43" s="51" t="s">
        <v>52</v>
      </c>
      <c r="Q43" s="52">
        <v>0</v>
      </c>
      <c r="R43" s="52">
        <v>0</v>
      </c>
      <c r="S43" s="177">
        <f>IF(B43="","",IF(ISNA(VLOOKUP(B43,Celkove!$B$6:$M$71,12,FALSE)),"Neni seznamu!",""))</f>
      </c>
    </row>
    <row r="44" spans="1:19" ht="12.75">
      <c r="A44" s="30">
        <f t="shared" si="2"/>
        <v>40</v>
      </c>
      <c r="B44" s="53"/>
      <c r="C44" s="54"/>
      <c r="D44" s="55"/>
      <c r="E44" s="56"/>
      <c r="F44" s="56"/>
      <c r="G44" s="121"/>
      <c r="H44" s="116"/>
      <c r="I44" s="57"/>
      <c r="J44" s="58"/>
      <c r="K44" s="57"/>
      <c r="L44" s="112"/>
      <c r="M44" s="109">
        <v>0</v>
      </c>
      <c r="N44" s="60">
        <v>0</v>
      </c>
      <c r="O44" s="50">
        <v>0</v>
      </c>
      <c r="P44" s="51" t="s">
        <v>52</v>
      </c>
      <c r="Q44" s="52">
        <v>0</v>
      </c>
      <c r="R44" s="52">
        <v>0</v>
      </c>
      <c r="S44" s="177">
        <f>IF(B44="","",IF(ISNA(VLOOKUP(B44,Celkove!$B$6:$M$71,12,FALSE)),"Neni seznamu!",""))</f>
      </c>
    </row>
    <row r="45" spans="1:19" ht="13.5" thickBot="1">
      <c r="A45" s="125">
        <f t="shared" si="2"/>
        <v>41</v>
      </c>
      <c r="B45" s="64"/>
      <c r="C45" s="65"/>
      <c r="D45" s="66"/>
      <c r="E45" s="67"/>
      <c r="F45" s="67"/>
      <c r="G45" s="122"/>
      <c r="H45" s="117"/>
      <c r="I45" s="68"/>
      <c r="J45" s="69"/>
      <c r="K45" s="68"/>
      <c r="L45" s="113"/>
      <c r="M45" s="110">
        <v>0</v>
      </c>
      <c r="N45" s="71">
        <v>0</v>
      </c>
      <c r="O45" s="78">
        <v>0</v>
      </c>
      <c r="P45" s="79" t="s">
        <v>52</v>
      </c>
      <c r="Q45" s="80">
        <v>0</v>
      </c>
      <c r="R45" s="80">
        <v>0</v>
      </c>
      <c r="S45" s="177">
        <f>IF(B45="","",IF(ISNA(VLOOKUP(B45,Celkove!$B$6:$M$71,12,FALSE)),"Neni seznamu!",""))</f>
      </c>
    </row>
    <row r="46" spans="1:19" ht="12.75">
      <c r="A46" s="124">
        <f t="shared" si="2"/>
        <v>42</v>
      </c>
      <c r="B46" s="81"/>
      <c r="C46" s="82"/>
      <c r="D46" s="83"/>
      <c r="E46" s="84"/>
      <c r="F46" s="84"/>
      <c r="G46" s="120"/>
      <c r="H46" s="115"/>
      <c r="I46" s="46"/>
      <c r="J46" s="47"/>
      <c r="K46" s="46"/>
      <c r="L46" s="111"/>
      <c r="M46" s="108">
        <v>0</v>
      </c>
      <c r="N46" s="49">
        <v>0</v>
      </c>
      <c r="O46" s="85">
        <v>0</v>
      </c>
      <c r="P46" s="86" t="s">
        <v>52</v>
      </c>
      <c r="Q46" s="87">
        <v>0</v>
      </c>
      <c r="R46" s="88">
        <v>0</v>
      </c>
      <c r="S46" s="177">
        <f>IF(B46="","",IF(ISNA(VLOOKUP(B46,Celkove!$B$6:$M$71,12,FALSE)),"Neni seznamu!",""))</f>
      </c>
    </row>
    <row r="47" spans="1:19" ht="12.75">
      <c r="A47" s="30">
        <f t="shared" si="2"/>
        <v>43</v>
      </c>
      <c r="B47" s="53"/>
      <c r="C47" s="54"/>
      <c r="D47" s="55"/>
      <c r="E47" s="56"/>
      <c r="F47" s="56"/>
      <c r="G47" s="121"/>
      <c r="H47" s="116"/>
      <c r="I47" s="57"/>
      <c r="J47" s="58"/>
      <c r="K47" s="57"/>
      <c r="L47" s="112"/>
      <c r="M47" s="109">
        <v>0</v>
      </c>
      <c r="N47" s="60">
        <v>0</v>
      </c>
      <c r="O47" s="50">
        <v>0</v>
      </c>
      <c r="P47" s="51" t="s">
        <v>52</v>
      </c>
      <c r="Q47" s="52">
        <v>0</v>
      </c>
      <c r="R47" s="89">
        <v>0</v>
      </c>
      <c r="S47" s="177">
        <f>IF(B47="","",IF(ISNA(VLOOKUP(B47,Celkove!$B$6:$M$71,12,FALSE)),"Neni seznamu!",""))</f>
      </c>
    </row>
    <row r="48" spans="1:19" ht="12.75">
      <c r="A48" s="30">
        <f t="shared" si="2"/>
        <v>44</v>
      </c>
      <c r="B48" s="53"/>
      <c r="C48" s="54"/>
      <c r="D48" s="55"/>
      <c r="E48" s="56"/>
      <c r="F48" s="56"/>
      <c r="G48" s="121"/>
      <c r="H48" s="116"/>
      <c r="I48" s="57"/>
      <c r="J48" s="58"/>
      <c r="K48" s="57"/>
      <c r="L48" s="112"/>
      <c r="M48" s="109">
        <v>0</v>
      </c>
      <c r="N48" s="60">
        <v>0</v>
      </c>
      <c r="O48" s="50">
        <v>0</v>
      </c>
      <c r="P48" s="51" t="s">
        <v>52</v>
      </c>
      <c r="Q48" s="52">
        <v>0</v>
      </c>
      <c r="R48" s="89">
        <v>0</v>
      </c>
      <c r="S48" s="177">
        <f>IF(B48="","",IF(ISNA(VLOOKUP(B48,Celkove!$B$6:$M$71,12,FALSE)),"Neni seznamu!",""))</f>
      </c>
    </row>
    <row r="49" spans="1:19" ht="12.75">
      <c r="A49" s="30">
        <f t="shared" si="2"/>
        <v>45</v>
      </c>
      <c r="B49" s="53"/>
      <c r="C49" s="54"/>
      <c r="D49" s="55"/>
      <c r="E49" s="56"/>
      <c r="F49" s="56"/>
      <c r="G49" s="121"/>
      <c r="H49" s="116"/>
      <c r="I49" s="57"/>
      <c r="J49" s="58"/>
      <c r="K49" s="57"/>
      <c r="L49" s="112"/>
      <c r="M49" s="109">
        <v>0</v>
      </c>
      <c r="N49" s="60">
        <v>0</v>
      </c>
      <c r="O49" s="50">
        <v>0</v>
      </c>
      <c r="P49" s="51" t="s">
        <v>52</v>
      </c>
      <c r="Q49" s="52">
        <v>0</v>
      </c>
      <c r="R49" s="89">
        <v>0</v>
      </c>
      <c r="S49" s="177">
        <f>IF(B49="","",IF(ISNA(VLOOKUP(B49,Celkove!$B$6:$M$71,12,FALSE)),"Neni seznamu!",""))</f>
      </c>
    </row>
    <row r="50" spans="1:19" ht="12.75">
      <c r="A50" s="30">
        <f t="shared" si="2"/>
        <v>46</v>
      </c>
      <c r="B50" s="53"/>
      <c r="C50" s="54"/>
      <c r="D50" s="55"/>
      <c r="E50" s="56"/>
      <c r="F50" s="56"/>
      <c r="G50" s="121"/>
      <c r="H50" s="116"/>
      <c r="I50" s="57"/>
      <c r="J50" s="58"/>
      <c r="K50" s="57"/>
      <c r="L50" s="112"/>
      <c r="M50" s="109">
        <v>0</v>
      </c>
      <c r="N50" s="60">
        <v>0</v>
      </c>
      <c r="O50" s="50">
        <v>0</v>
      </c>
      <c r="P50" s="51" t="s">
        <v>52</v>
      </c>
      <c r="Q50" s="52">
        <v>0</v>
      </c>
      <c r="R50" s="89">
        <v>0</v>
      </c>
      <c r="S50" s="177">
        <f>IF(B50="","",IF(ISNA(VLOOKUP(B50,Celkove!$B$6:$M$71,12,FALSE)),"Neni seznamu!",""))</f>
      </c>
    </row>
    <row r="51" spans="1:19" ht="12.75">
      <c r="A51" s="30">
        <f t="shared" si="2"/>
        <v>47</v>
      </c>
      <c r="B51" s="53"/>
      <c r="C51" s="54"/>
      <c r="D51" s="55"/>
      <c r="E51" s="56"/>
      <c r="F51" s="56"/>
      <c r="G51" s="121"/>
      <c r="H51" s="116"/>
      <c r="I51" s="57"/>
      <c r="J51" s="58"/>
      <c r="K51" s="57"/>
      <c r="L51" s="112"/>
      <c r="M51" s="109">
        <v>0</v>
      </c>
      <c r="N51" s="60">
        <v>0</v>
      </c>
      <c r="O51" s="50">
        <v>0</v>
      </c>
      <c r="P51" s="51" t="s">
        <v>52</v>
      </c>
      <c r="Q51" s="52">
        <v>0</v>
      </c>
      <c r="R51" s="89">
        <v>0</v>
      </c>
      <c r="S51" s="177">
        <f>IF(B51="","",IF(ISNA(VLOOKUP(B51,Celkove!$B$6:$M$71,12,FALSE)),"Neni seznamu!",""))</f>
      </c>
    </row>
    <row r="52" spans="1:19" ht="13.5" thickBot="1">
      <c r="A52" s="30">
        <f t="shared" si="2"/>
        <v>48</v>
      </c>
      <c r="B52" s="64"/>
      <c r="C52" s="65"/>
      <c r="D52" s="66"/>
      <c r="E52" s="67"/>
      <c r="F52" s="67"/>
      <c r="G52" s="122"/>
      <c r="H52" s="117"/>
      <c r="I52" s="68"/>
      <c r="J52" s="69"/>
      <c r="K52" s="68"/>
      <c r="L52" s="113"/>
      <c r="M52" s="110">
        <v>0</v>
      </c>
      <c r="N52" s="71">
        <v>0</v>
      </c>
      <c r="O52" s="72">
        <v>0</v>
      </c>
      <c r="P52" s="73" t="s">
        <v>52</v>
      </c>
      <c r="Q52" s="74">
        <v>0</v>
      </c>
      <c r="R52" s="90">
        <v>0</v>
      </c>
      <c r="S52" s="177">
        <f>IF(B51="","",IF(ISNA(VLOOKUP(B51,Celkove!$B$6:$M$71,12,FALSE)),"Neni seznamu!",""))</f>
      </c>
    </row>
    <row r="53" spans="1:18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6"/>
      <c r="Q53" s="36"/>
      <c r="R53" s="37"/>
    </row>
    <row r="54" spans="1:18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4"/>
      <c r="O54" s="34"/>
      <c r="P54" s="36"/>
      <c r="Q54" s="36"/>
      <c r="R54" s="37"/>
    </row>
    <row r="55" spans="1:18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4"/>
      <c r="O55" s="34"/>
      <c r="P55" s="36"/>
      <c r="Q55" s="36"/>
      <c r="R55" s="37"/>
    </row>
    <row r="56" spans="1:18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4"/>
      <c r="O56" s="34"/>
      <c r="P56" s="36"/>
      <c r="Q56" s="36"/>
      <c r="R56" s="37"/>
    </row>
    <row r="57" spans="1:18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4"/>
      <c r="O57" s="34"/>
      <c r="P57" s="36"/>
      <c r="Q57" s="36"/>
      <c r="R57" s="37"/>
    </row>
    <row r="58" spans="1:18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4"/>
      <c r="O58" s="34"/>
      <c r="P58" s="36"/>
      <c r="Q58" s="36"/>
      <c r="R58" s="37"/>
    </row>
    <row r="59" spans="1:18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4"/>
      <c r="O59" s="34"/>
      <c r="P59" s="36"/>
      <c r="Q59" s="36"/>
      <c r="R59" s="37"/>
    </row>
    <row r="60" spans="1:18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4"/>
      <c r="O60" s="34"/>
      <c r="P60" s="36"/>
      <c r="Q60" s="36"/>
      <c r="R60" s="37"/>
    </row>
    <row r="61" spans="1:18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4"/>
      <c r="O61" s="34"/>
      <c r="P61" s="36"/>
      <c r="Q61" s="36"/>
      <c r="R61" s="37"/>
    </row>
    <row r="62" spans="1:18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4"/>
      <c r="O62" s="34"/>
      <c r="P62" s="36"/>
      <c r="Q62" s="36"/>
      <c r="R62" s="37"/>
    </row>
    <row r="63" spans="1:18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4"/>
      <c r="O63" s="34"/>
      <c r="P63" s="36"/>
      <c r="Q63" s="36"/>
      <c r="R63" s="37"/>
    </row>
    <row r="64" spans="1:18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4"/>
      <c r="O64" s="34"/>
      <c r="P64" s="36"/>
      <c r="Q64" s="36"/>
      <c r="R64" s="37"/>
    </row>
  </sheetData>
  <sheetProtection selectLockedCells="1" selectUnlockedCells="1"/>
  <mergeCells count="8">
    <mergeCell ref="A2:R2"/>
    <mergeCell ref="K3:L3"/>
    <mergeCell ref="O3:R3"/>
    <mergeCell ref="A1:R1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S64"/>
  <sheetViews>
    <sheetView showZeros="0" zoomScalePageLayoutView="0" workbookViewId="0" topLeftCell="A1">
      <selection activeCell="T14" sqref="T14"/>
    </sheetView>
  </sheetViews>
  <sheetFormatPr defaultColWidth="9.140625" defaultRowHeight="12.75"/>
  <cols>
    <col min="1" max="1" width="4.140625" style="26" customWidth="1"/>
    <col min="2" max="2" width="20.57421875" style="27" customWidth="1"/>
    <col min="3" max="3" width="3.28125" style="26" customWidth="1"/>
    <col min="4" max="6" width="5.140625" style="26" customWidth="1"/>
    <col min="7" max="7" width="5.00390625" style="26" customWidth="1"/>
    <col min="8" max="8" width="7.7109375" style="26" hidden="1" customWidth="1"/>
    <col min="9" max="9" width="7.28125" style="26" customWidth="1"/>
    <col min="10" max="10" width="6.57421875" style="26" customWidth="1"/>
    <col min="11" max="11" width="7.421875" style="28" customWidth="1"/>
    <col min="12" max="12" width="7.140625" style="28" customWidth="1"/>
    <col min="13" max="13" width="5.8515625" style="28" hidden="1" customWidth="1"/>
    <col min="14" max="14" width="0" style="26" hidden="1" customWidth="1"/>
    <col min="15" max="18" width="9.140625" style="26" customWidth="1"/>
    <col min="19" max="19" width="17.8515625" style="26" customWidth="1"/>
    <col min="20" max="16384" width="9.140625" style="26" customWidth="1"/>
  </cols>
  <sheetData>
    <row r="1" spans="1:18" s="91" customFormat="1" ht="28.5" customHeight="1" thickBot="1" thickTop="1">
      <c r="A1" s="182" t="s">
        <v>68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4"/>
    </row>
    <row r="2" spans="1:18" s="91" customFormat="1" ht="18.75" customHeight="1" thickBot="1" thickTop="1">
      <c r="A2" s="329" t="s">
        <v>81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1"/>
    </row>
    <row r="3" spans="1:19" s="91" customFormat="1" ht="19.5" customHeight="1" thickBot="1" thickTop="1">
      <c r="A3" s="191" t="s">
        <v>22</v>
      </c>
      <c r="B3" s="193" t="s">
        <v>23</v>
      </c>
      <c r="C3" s="93"/>
      <c r="D3" s="195" t="s">
        <v>24</v>
      </c>
      <c r="E3" s="195"/>
      <c r="F3" s="195"/>
      <c r="G3" s="196"/>
      <c r="H3" s="94"/>
      <c r="I3" s="197" t="s">
        <v>25</v>
      </c>
      <c r="J3" s="198"/>
      <c r="K3" s="179" t="s">
        <v>26</v>
      </c>
      <c r="L3" s="179"/>
      <c r="M3" s="95"/>
      <c r="N3" s="96" t="s">
        <v>26</v>
      </c>
      <c r="O3" s="180" t="s">
        <v>50</v>
      </c>
      <c r="P3" s="180"/>
      <c r="Q3" s="180"/>
      <c r="R3" s="181"/>
      <c r="S3" s="178" t="s">
        <v>54</v>
      </c>
    </row>
    <row r="4" spans="1:18" s="91" customFormat="1" ht="15.75" customHeight="1" thickBot="1" thickTop="1">
      <c r="A4" s="192"/>
      <c r="B4" s="194"/>
      <c r="C4" s="97"/>
      <c r="D4" s="98" t="s">
        <v>27</v>
      </c>
      <c r="E4" s="99" t="s">
        <v>28</v>
      </c>
      <c r="F4" s="99" t="s">
        <v>29</v>
      </c>
      <c r="G4" s="119" t="s">
        <v>30</v>
      </c>
      <c r="H4" s="118" t="s">
        <v>51</v>
      </c>
      <c r="I4" s="100" t="s">
        <v>31</v>
      </c>
      <c r="J4" s="101" t="s">
        <v>32</v>
      </c>
      <c r="K4" s="102" t="s">
        <v>33</v>
      </c>
      <c r="L4" s="103" t="s">
        <v>34</v>
      </c>
      <c r="M4" s="104" t="s">
        <v>35</v>
      </c>
      <c r="N4" s="105" t="s">
        <v>36</v>
      </c>
      <c r="O4" s="106" t="s">
        <v>37</v>
      </c>
      <c r="P4" s="106" t="s">
        <v>38</v>
      </c>
      <c r="Q4" s="107" t="s">
        <v>39</v>
      </c>
      <c r="R4" s="107" t="s">
        <v>40</v>
      </c>
    </row>
    <row r="5" spans="1:19" ht="13.5" thickTop="1">
      <c r="A5" s="29">
        <v>1</v>
      </c>
      <c r="B5" s="199" t="s">
        <v>61</v>
      </c>
      <c r="C5" s="200"/>
      <c r="D5" s="201">
        <v>232</v>
      </c>
      <c r="E5" s="202">
        <v>288</v>
      </c>
      <c r="F5" s="202">
        <v>190</v>
      </c>
      <c r="G5" s="203">
        <v>189</v>
      </c>
      <c r="H5" s="115" t="s">
        <v>42</v>
      </c>
      <c r="I5" s="201">
        <v>193</v>
      </c>
      <c r="J5" s="203">
        <v>244</v>
      </c>
      <c r="K5" s="333">
        <v>300</v>
      </c>
      <c r="L5" s="304">
        <v>201</v>
      </c>
      <c r="M5" s="108"/>
      <c r="N5" s="49">
        <v>508</v>
      </c>
      <c r="O5" s="279">
        <f aca="true" t="shared" si="0" ref="O5:O33">SUM(E5:H5)</f>
        <v>667</v>
      </c>
      <c r="P5" s="235">
        <f aca="true" t="shared" si="1" ref="P5:P33">AVERAGE(D5:L5)</f>
        <v>229.625</v>
      </c>
      <c r="Q5" s="239">
        <v>29</v>
      </c>
      <c r="R5" s="52">
        <v>60</v>
      </c>
      <c r="S5" s="177">
        <f>IF(B5="","",IF(ISNA(VLOOKUP(B5,Celkove!$B$6:$M$71,12,FALSE)),"Neni seznamu!",""))</f>
      </c>
    </row>
    <row r="6" spans="1:19" ht="12.75">
      <c r="A6" s="30">
        <f>A5+1</f>
        <v>2</v>
      </c>
      <c r="B6" s="209" t="s">
        <v>19</v>
      </c>
      <c r="C6" s="205"/>
      <c r="D6" s="206">
        <v>232</v>
      </c>
      <c r="E6" s="207">
        <v>148</v>
      </c>
      <c r="F6" s="207">
        <v>204</v>
      </c>
      <c r="G6" s="208">
        <v>252</v>
      </c>
      <c r="H6" s="116" t="s">
        <v>42</v>
      </c>
      <c r="I6" s="206">
        <v>242</v>
      </c>
      <c r="J6" s="226">
        <v>200</v>
      </c>
      <c r="K6" s="207">
        <v>205</v>
      </c>
      <c r="L6" s="228">
        <v>257</v>
      </c>
      <c r="M6" s="109"/>
      <c r="N6" s="60">
        <v>500</v>
      </c>
      <c r="O6" s="279">
        <f t="shared" si="0"/>
        <v>604</v>
      </c>
      <c r="P6" s="235">
        <f t="shared" si="1"/>
        <v>217.5</v>
      </c>
      <c r="Q6" s="240">
        <v>28</v>
      </c>
      <c r="R6" s="52">
        <v>55</v>
      </c>
      <c r="S6" s="177">
        <f>IF(B6="","",IF(ISNA(VLOOKUP(B6,Celkove!$B$6:$M$71,12,FALSE)),"Neni seznamu!",""))</f>
      </c>
    </row>
    <row r="7" spans="1:19" ht="12.75">
      <c r="A7" s="30">
        <f>A6+1</f>
        <v>3</v>
      </c>
      <c r="B7" s="204" t="s">
        <v>44</v>
      </c>
      <c r="C7" s="205"/>
      <c r="D7" s="206">
        <v>207</v>
      </c>
      <c r="E7" s="207">
        <v>236</v>
      </c>
      <c r="F7" s="207">
        <v>255</v>
      </c>
      <c r="G7" s="208">
        <v>209</v>
      </c>
      <c r="H7" s="116" t="s">
        <v>42</v>
      </c>
      <c r="I7" s="206">
        <v>224</v>
      </c>
      <c r="J7" s="208">
        <v>201</v>
      </c>
      <c r="K7" s="207">
        <v>209</v>
      </c>
      <c r="L7" s="228">
        <v>236</v>
      </c>
      <c r="M7" s="109">
        <v>252</v>
      </c>
      <c r="N7" s="60">
        <v>475</v>
      </c>
      <c r="O7" s="279">
        <f t="shared" si="0"/>
        <v>700</v>
      </c>
      <c r="P7" s="235">
        <f t="shared" si="1"/>
        <v>222.125</v>
      </c>
      <c r="Q7" s="240">
        <v>27</v>
      </c>
      <c r="R7" s="52">
        <v>50</v>
      </c>
      <c r="S7" s="177">
        <f>IF(B7="","",IF(ISNA(VLOOKUP(B7,Celkove!$B$6:$M$71,12,FALSE)),"Neni seznamu!",""))</f>
      </c>
    </row>
    <row r="8" spans="1:19" ht="12.75">
      <c r="A8" s="30">
        <f>A7+1</f>
        <v>4</v>
      </c>
      <c r="B8" s="209" t="s">
        <v>67</v>
      </c>
      <c r="C8" s="205"/>
      <c r="D8" s="206">
        <v>258</v>
      </c>
      <c r="E8" s="207">
        <v>251</v>
      </c>
      <c r="F8" s="207">
        <v>229</v>
      </c>
      <c r="G8" s="208">
        <v>221</v>
      </c>
      <c r="H8" s="116" t="s">
        <v>42</v>
      </c>
      <c r="I8" s="206">
        <v>189</v>
      </c>
      <c r="J8" s="208">
        <v>234</v>
      </c>
      <c r="K8" s="207">
        <v>222</v>
      </c>
      <c r="L8" s="229">
        <v>222</v>
      </c>
      <c r="M8" s="109"/>
      <c r="N8" s="60">
        <v>461</v>
      </c>
      <c r="O8" s="279">
        <f t="shared" si="0"/>
        <v>701</v>
      </c>
      <c r="P8" s="235">
        <f t="shared" si="1"/>
        <v>228.25</v>
      </c>
      <c r="Q8" s="240">
        <v>26</v>
      </c>
      <c r="R8" s="52">
        <v>45</v>
      </c>
      <c r="S8" s="177">
        <f>IF(B8="","",IF(ISNA(VLOOKUP(B8,Celkove!$B$6:$M$71,12,FALSE)),"Neni seznamu!",""))</f>
      </c>
    </row>
    <row r="9" spans="1:19" ht="12.75">
      <c r="A9" s="30">
        <f>A8+1</f>
        <v>5</v>
      </c>
      <c r="B9" s="209" t="s">
        <v>16</v>
      </c>
      <c r="C9" s="205"/>
      <c r="D9" s="206">
        <v>280</v>
      </c>
      <c r="E9" s="207">
        <v>202</v>
      </c>
      <c r="F9" s="207">
        <v>216</v>
      </c>
      <c r="G9" s="208">
        <v>277</v>
      </c>
      <c r="H9" s="116" t="s">
        <v>42</v>
      </c>
      <c r="I9" s="206">
        <v>227</v>
      </c>
      <c r="J9" s="208">
        <v>218</v>
      </c>
      <c r="K9" s="207">
        <v>242</v>
      </c>
      <c r="L9" s="228">
        <v>201</v>
      </c>
      <c r="M9" s="109"/>
      <c r="N9" s="60">
        <v>435</v>
      </c>
      <c r="O9" s="279">
        <f t="shared" si="0"/>
        <v>695</v>
      </c>
      <c r="P9" s="235">
        <f t="shared" si="1"/>
        <v>232.875</v>
      </c>
      <c r="Q9" s="240">
        <v>25</v>
      </c>
      <c r="R9" s="52">
        <v>42</v>
      </c>
      <c r="S9" s="177">
        <f>IF(B9="","",IF(ISNA(VLOOKUP(B9,Celkove!$B$6:$M$71,12,FALSE)),"Neni seznamu!",""))</f>
      </c>
    </row>
    <row r="10" spans="1:19" ht="12.75">
      <c r="A10" s="30">
        <f>A9+1</f>
        <v>6</v>
      </c>
      <c r="B10" s="204" t="s">
        <v>43</v>
      </c>
      <c r="C10" s="205"/>
      <c r="D10" s="206">
        <v>260</v>
      </c>
      <c r="E10" s="207">
        <v>203</v>
      </c>
      <c r="F10" s="207">
        <v>202</v>
      </c>
      <c r="G10" s="208">
        <v>230</v>
      </c>
      <c r="H10" s="116" t="s">
        <v>42</v>
      </c>
      <c r="I10" s="206">
        <v>209</v>
      </c>
      <c r="J10" s="226">
        <v>234</v>
      </c>
      <c r="K10" s="207">
        <v>174</v>
      </c>
      <c r="L10" s="228">
        <v>262</v>
      </c>
      <c r="M10" s="109"/>
      <c r="N10" s="60">
        <v>406</v>
      </c>
      <c r="O10" s="279">
        <f t="shared" si="0"/>
        <v>635</v>
      </c>
      <c r="P10" s="235">
        <f t="shared" si="1"/>
        <v>221.75</v>
      </c>
      <c r="Q10" s="240">
        <v>24</v>
      </c>
      <c r="R10" s="52">
        <v>39</v>
      </c>
      <c r="S10" s="177">
        <f>IF(B10="","",IF(ISNA(VLOOKUP(B10,Celkove!$B$6:$M$71,12,FALSE)),"Neni seznamu!",""))</f>
      </c>
    </row>
    <row r="11" spans="1:19" ht="12.75">
      <c r="A11" s="30">
        <v>7</v>
      </c>
      <c r="B11" s="209" t="s">
        <v>8</v>
      </c>
      <c r="C11" s="205"/>
      <c r="D11" s="206">
        <v>255</v>
      </c>
      <c r="E11" s="207">
        <v>200</v>
      </c>
      <c r="F11" s="207">
        <v>197</v>
      </c>
      <c r="G11" s="208">
        <v>220</v>
      </c>
      <c r="H11" s="116" t="s">
        <v>42</v>
      </c>
      <c r="I11" s="206">
        <v>211</v>
      </c>
      <c r="J11" s="226">
        <v>212</v>
      </c>
      <c r="K11" s="207">
        <v>226</v>
      </c>
      <c r="L11" s="228">
        <v>200</v>
      </c>
      <c r="M11" s="109"/>
      <c r="N11" s="60">
        <v>391</v>
      </c>
      <c r="O11" s="279">
        <f t="shared" si="0"/>
        <v>617</v>
      </c>
      <c r="P11" s="235">
        <f t="shared" si="1"/>
        <v>215.125</v>
      </c>
      <c r="Q11" s="240">
        <v>23</v>
      </c>
      <c r="R11" s="52">
        <v>36</v>
      </c>
      <c r="S11" s="177">
        <f>IF(B11="","",IF(ISNA(VLOOKUP(B11,Celkove!$B$6:$M$71,12,FALSE)),"Neni seznamu!",""))</f>
      </c>
    </row>
    <row r="12" spans="1:19" ht="12.75">
      <c r="A12" s="30">
        <f aca="true" t="shared" si="2" ref="A12:A52">A11+1</f>
        <v>8</v>
      </c>
      <c r="B12" s="209" t="s">
        <v>58</v>
      </c>
      <c r="C12" s="205"/>
      <c r="D12" s="206">
        <v>217</v>
      </c>
      <c r="E12" s="207">
        <v>298</v>
      </c>
      <c r="F12" s="207">
        <v>209</v>
      </c>
      <c r="G12" s="208">
        <v>179</v>
      </c>
      <c r="H12" s="116" t="s">
        <v>42</v>
      </c>
      <c r="I12" s="206">
        <v>196</v>
      </c>
      <c r="J12" s="208">
        <v>228</v>
      </c>
      <c r="K12" s="207">
        <v>184</v>
      </c>
      <c r="L12" s="229">
        <v>223</v>
      </c>
      <c r="M12" s="109"/>
      <c r="N12" s="60">
        <v>384</v>
      </c>
      <c r="O12" s="279">
        <f t="shared" si="0"/>
        <v>686</v>
      </c>
      <c r="P12" s="235">
        <f t="shared" si="1"/>
        <v>216.75</v>
      </c>
      <c r="Q12" s="240">
        <v>22</v>
      </c>
      <c r="R12" s="52">
        <v>34</v>
      </c>
      <c r="S12" s="177">
        <f>IF(B12="","",IF(ISNA(VLOOKUP(B12,Celkove!$B$6:$M$71,12,FALSE)),"Neni seznamu!",""))</f>
      </c>
    </row>
    <row r="13" spans="1:19" ht="12.75">
      <c r="A13" s="30">
        <f t="shared" si="2"/>
        <v>9</v>
      </c>
      <c r="B13" s="209" t="s">
        <v>74</v>
      </c>
      <c r="C13" s="205" t="s">
        <v>41</v>
      </c>
      <c r="D13" s="206">
        <v>182</v>
      </c>
      <c r="E13" s="207">
        <v>264</v>
      </c>
      <c r="F13" s="207">
        <v>203</v>
      </c>
      <c r="G13" s="208">
        <v>188</v>
      </c>
      <c r="H13" s="116" t="s">
        <v>42</v>
      </c>
      <c r="I13" s="206">
        <v>232</v>
      </c>
      <c r="J13" s="208">
        <v>278</v>
      </c>
      <c r="K13" s="207">
        <v>217</v>
      </c>
      <c r="L13" s="228">
        <v>190</v>
      </c>
      <c r="M13" s="109"/>
      <c r="N13" s="60">
        <v>363</v>
      </c>
      <c r="O13" s="279">
        <f t="shared" si="0"/>
        <v>655</v>
      </c>
      <c r="P13" s="235">
        <f t="shared" si="1"/>
        <v>219.25</v>
      </c>
      <c r="Q13" s="240">
        <v>21</v>
      </c>
      <c r="R13" s="52">
        <v>32</v>
      </c>
      <c r="S13" s="177">
        <f>IF(B13="","",IF(ISNA(VLOOKUP(B13,Celkove!$B$6:$M$71,12,FALSE)),"Neni seznamu!",""))</f>
      </c>
    </row>
    <row r="14" spans="1:19" ht="12.75">
      <c r="A14" s="30">
        <f t="shared" si="2"/>
        <v>10</v>
      </c>
      <c r="B14" s="209" t="s">
        <v>55</v>
      </c>
      <c r="C14" s="205"/>
      <c r="D14" s="206">
        <v>215</v>
      </c>
      <c r="E14" s="207">
        <v>235</v>
      </c>
      <c r="F14" s="207">
        <v>222</v>
      </c>
      <c r="G14" s="208">
        <v>161</v>
      </c>
      <c r="H14" s="116" t="s">
        <v>42</v>
      </c>
      <c r="I14" s="206">
        <v>197</v>
      </c>
      <c r="J14" s="208">
        <v>232</v>
      </c>
      <c r="K14" s="207">
        <v>229</v>
      </c>
      <c r="L14" s="228">
        <v>168</v>
      </c>
      <c r="M14" s="109"/>
      <c r="N14" s="60">
        <v>321</v>
      </c>
      <c r="O14" s="279">
        <f t="shared" si="0"/>
        <v>618</v>
      </c>
      <c r="P14" s="235">
        <f t="shared" si="1"/>
        <v>207.375</v>
      </c>
      <c r="Q14" s="240">
        <v>20</v>
      </c>
      <c r="R14" s="52">
        <v>30</v>
      </c>
      <c r="S14" s="177">
        <f>IF(B14="","",IF(ISNA(VLOOKUP(B14,Celkove!$B$6:$M$71,12,FALSE)),"Neni seznamu!",""))</f>
      </c>
    </row>
    <row r="15" spans="1:19" ht="12.75">
      <c r="A15" s="30">
        <f t="shared" si="2"/>
        <v>11</v>
      </c>
      <c r="B15" s="209" t="s">
        <v>17</v>
      </c>
      <c r="C15" s="205"/>
      <c r="D15" s="206">
        <v>233</v>
      </c>
      <c r="E15" s="207">
        <v>260</v>
      </c>
      <c r="F15" s="207">
        <v>221</v>
      </c>
      <c r="G15" s="208">
        <v>210</v>
      </c>
      <c r="H15" s="116" t="s">
        <v>42</v>
      </c>
      <c r="I15" s="206">
        <v>198</v>
      </c>
      <c r="J15" s="208">
        <v>236</v>
      </c>
      <c r="K15" s="207">
        <v>210</v>
      </c>
      <c r="L15" s="228">
        <v>181</v>
      </c>
      <c r="M15" s="109"/>
      <c r="N15" s="60">
        <v>296</v>
      </c>
      <c r="O15" s="279">
        <f t="shared" si="0"/>
        <v>691</v>
      </c>
      <c r="P15" s="235">
        <f t="shared" si="1"/>
        <v>218.625</v>
      </c>
      <c r="Q15" s="240">
        <v>19</v>
      </c>
      <c r="R15" s="52">
        <v>28</v>
      </c>
      <c r="S15" s="177">
        <f>IF(B15="","",IF(ISNA(VLOOKUP(B15,Celkove!$B$6:$M$71,12,FALSE)),"Neni seznamu!",""))</f>
      </c>
    </row>
    <row r="16" spans="1:19" ht="13.5" thickBot="1">
      <c r="A16" s="31">
        <f t="shared" si="2"/>
        <v>12</v>
      </c>
      <c r="B16" s="298" t="s">
        <v>45</v>
      </c>
      <c r="C16" s="299" t="s">
        <v>41</v>
      </c>
      <c r="D16" s="300">
        <v>206</v>
      </c>
      <c r="E16" s="301">
        <v>243</v>
      </c>
      <c r="F16" s="301">
        <v>201</v>
      </c>
      <c r="G16" s="302">
        <v>199</v>
      </c>
      <c r="H16" s="116" t="s">
        <v>42</v>
      </c>
      <c r="I16" s="300">
        <v>286</v>
      </c>
      <c r="J16" s="303">
        <v>268</v>
      </c>
      <c r="K16" s="301">
        <v>180</v>
      </c>
      <c r="L16" s="305">
        <v>177</v>
      </c>
      <c r="M16" s="110"/>
      <c r="N16" s="71">
        <v>281</v>
      </c>
      <c r="O16" s="279">
        <f t="shared" si="0"/>
        <v>643</v>
      </c>
      <c r="P16" s="235">
        <f t="shared" si="1"/>
        <v>220</v>
      </c>
      <c r="Q16" s="326">
        <v>18</v>
      </c>
      <c r="R16" s="74">
        <v>26</v>
      </c>
      <c r="S16" s="177">
        <f>IF(B16="","",IF(ISNA(VLOOKUP(B16,Celkove!$B$6:$M$71,12,FALSE)),"Neni seznamu!",""))</f>
      </c>
    </row>
    <row r="17" spans="1:19" ht="13.5" thickTop="1">
      <c r="A17" s="29">
        <f t="shared" si="2"/>
        <v>13</v>
      </c>
      <c r="B17" s="199" t="s">
        <v>57</v>
      </c>
      <c r="C17" s="200"/>
      <c r="D17" s="201">
        <v>226</v>
      </c>
      <c r="E17" s="202">
        <v>215</v>
      </c>
      <c r="F17" s="202">
        <v>233</v>
      </c>
      <c r="G17" s="203">
        <v>223</v>
      </c>
      <c r="H17" s="116" t="s">
        <v>42</v>
      </c>
      <c r="I17" s="201">
        <v>242</v>
      </c>
      <c r="J17" s="203">
        <v>167</v>
      </c>
      <c r="K17" s="48"/>
      <c r="L17" s="111"/>
      <c r="M17" s="108"/>
      <c r="N17" s="49">
        <v>0</v>
      </c>
      <c r="O17" s="279">
        <f t="shared" si="0"/>
        <v>671</v>
      </c>
      <c r="P17" s="235">
        <f t="shared" si="1"/>
        <v>217.66666666666666</v>
      </c>
      <c r="Q17" s="239">
        <v>17</v>
      </c>
      <c r="R17" s="52">
        <v>24</v>
      </c>
      <c r="S17" s="177">
        <f>IF(B17="","",IF(ISNA(VLOOKUP(B17,Celkove!$B$6:$M$71,12,FALSE)),"Neni seznamu!",""))</f>
      </c>
    </row>
    <row r="18" spans="1:19" ht="12.75">
      <c r="A18" s="30">
        <f t="shared" si="2"/>
        <v>14</v>
      </c>
      <c r="B18" s="209" t="s">
        <v>18</v>
      </c>
      <c r="C18" s="205"/>
      <c r="D18" s="206">
        <v>160</v>
      </c>
      <c r="E18" s="207">
        <v>162</v>
      </c>
      <c r="F18" s="207">
        <v>250</v>
      </c>
      <c r="G18" s="208">
        <v>248</v>
      </c>
      <c r="H18" s="116" t="s">
        <v>42</v>
      </c>
      <c r="I18" s="206">
        <v>190</v>
      </c>
      <c r="J18" s="208">
        <v>228</v>
      </c>
      <c r="K18" s="59"/>
      <c r="L18" s="112"/>
      <c r="M18" s="109"/>
      <c r="N18" s="60">
        <v>0</v>
      </c>
      <c r="O18" s="279">
        <f t="shared" si="0"/>
        <v>660</v>
      </c>
      <c r="P18" s="235">
        <f t="shared" si="1"/>
        <v>206.33333333333334</v>
      </c>
      <c r="Q18" s="240">
        <v>16</v>
      </c>
      <c r="R18" s="52">
        <v>23</v>
      </c>
      <c r="S18" s="177">
        <f>IF(B18="","",IF(ISNA(VLOOKUP(B18,Celkove!$B$6:$M$71,12,FALSE)),"Neni seznamu!",""))</f>
      </c>
    </row>
    <row r="19" spans="1:19" ht="12.75">
      <c r="A19" s="30">
        <f t="shared" si="2"/>
        <v>15</v>
      </c>
      <c r="B19" s="209" t="s">
        <v>10</v>
      </c>
      <c r="C19" s="205"/>
      <c r="D19" s="206">
        <v>169</v>
      </c>
      <c r="E19" s="207">
        <v>151</v>
      </c>
      <c r="F19" s="207">
        <v>203</v>
      </c>
      <c r="G19" s="208">
        <v>232</v>
      </c>
      <c r="H19" s="116" t="s">
        <v>42</v>
      </c>
      <c r="I19" s="206">
        <v>158</v>
      </c>
      <c r="J19" s="208">
        <v>240</v>
      </c>
      <c r="K19" s="59"/>
      <c r="L19" s="112"/>
      <c r="M19" s="109">
        <v>243</v>
      </c>
      <c r="N19" s="60">
        <v>0</v>
      </c>
      <c r="O19" s="279">
        <f t="shared" si="0"/>
        <v>586</v>
      </c>
      <c r="P19" s="235">
        <f t="shared" si="1"/>
        <v>192.16666666666666</v>
      </c>
      <c r="Q19" s="240">
        <v>15</v>
      </c>
      <c r="R19" s="52">
        <v>22</v>
      </c>
      <c r="S19" s="177">
        <f>IF(B19="","",IF(ISNA(VLOOKUP(B19,Celkove!$B$6:$M$71,12,FALSE)),"Neni seznamu!",""))</f>
      </c>
    </row>
    <row r="20" spans="1:19" ht="12.75">
      <c r="A20" s="30">
        <f t="shared" si="2"/>
        <v>16</v>
      </c>
      <c r="B20" s="209" t="s">
        <v>9</v>
      </c>
      <c r="C20" s="205"/>
      <c r="D20" s="206">
        <v>230</v>
      </c>
      <c r="E20" s="207">
        <v>163</v>
      </c>
      <c r="F20" s="207">
        <v>200</v>
      </c>
      <c r="G20" s="208">
        <v>189</v>
      </c>
      <c r="H20" s="116" t="s">
        <v>42</v>
      </c>
      <c r="I20" s="206">
        <v>221</v>
      </c>
      <c r="J20" s="226">
        <v>170</v>
      </c>
      <c r="K20" s="59"/>
      <c r="L20" s="112"/>
      <c r="M20" s="109"/>
      <c r="N20" s="60">
        <v>0</v>
      </c>
      <c r="O20" s="279">
        <f t="shared" si="0"/>
        <v>552</v>
      </c>
      <c r="P20" s="235">
        <f t="shared" si="1"/>
        <v>195.5</v>
      </c>
      <c r="Q20" s="240">
        <v>14</v>
      </c>
      <c r="R20" s="52">
        <v>21</v>
      </c>
      <c r="S20" s="177">
        <f>IF(B20="","",IF(ISNA(VLOOKUP(B20,Celkove!$B$6:$M$71,12,FALSE)),"Neni seznamu!",""))</f>
      </c>
    </row>
    <row r="21" spans="1:19" ht="12.75">
      <c r="A21" s="30">
        <f t="shared" si="2"/>
        <v>17</v>
      </c>
      <c r="B21" s="209" t="s">
        <v>66</v>
      </c>
      <c r="C21" s="205"/>
      <c r="D21" s="206">
        <v>218</v>
      </c>
      <c r="E21" s="207">
        <v>213</v>
      </c>
      <c r="F21" s="207">
        <v>228</v>
      </c>
      <c r="G21" s="208">
        <v>200</v>
      </c>
      <c r="H21" s="116" t="s">
        <v>42</v>
      </c>
      <c r="I21" s="206">
        <v>169</v>
      </c>
      <c r="J21" s="208">
        <v>198</v>
      </c>
      <c r="K21" s="59"/>
      <c r="L21" s="112"/>
      <c r="M21" s="109"/>
      <c r="N21" s="60">
        <v>0</v>
      </c>
      <c r="O21" s="279">
        <f t="shared" si="0"/>
        <v>641</v>
      </c>
      <c r="P21" s="235">
        <f t="shared" si="1"/>
        <v>204.33333333333334</v>
      </c>
      <c r="Q21" s="240">
        <v>13</v>
      </c>
      <c r="R21" s="52">
        <v>20</v>
      </c>
      <c r="S21" s="177">
        <f>IF(B21="","",IF(ISNA(VLOOKUP(B21,Celkove!$B$6:$M$71,12,FALSE)),"Neni seznamu!",""))</f>
      </c>
    </row>
    <row r="22" spans="1:19" ht="12.75">
      <c r="A22" s="30">
        <f t="shared" si="2"/>
        <v>18</v>
      </c>
      <c r="B22" s="209" t="s">
        <v>60</v>
      </c>
      <c r="C22" s="205"/>
      <c r="D22" s="206">
        <v>236</v>
      </c>
      <c r="E22" s="207">
        <v>210</v>
      </c>
      <c r="F22" s="207">
        <v>176</v>
      </c>
      <c r="G22" s="208">
        <v>177</v>
      </c>
      <c r="H22" s="116" t="s">
        <v>42</v>
      </c>
      <c r="I22" s="206">
        <v>166</v>
      </c>
      <c r="J22" s="208">
        <v>212</v>
      </c>
      <c r="K22" s="59"/>
      <c r="L22" s="112"/>
      <c r="M22" s="109"/>
      <c r="N22" s="60">
        <v>0</v>
      </c>
      <c r="O22" s="279">
        <f t="shared" si="0"/>
        <v>563</v>
      </c>
      <c r="P22" s="235">
        <f t="shared" si="1"/>
        <v>196.16666666666666</v>
      </c>
      <c r="Q22" s="240">
        <v>12</v>
      </c>
      <c r="R22" s="52">
        <v>19</v>
      </c>
      <c r="S22" s="177">
        <f>IF(B22="","",IF(ISNA(VLOOKUP(B22,Celkove!$B$6:$M$71,12,FALSE)),"Neni seznamu!",""))</f>
      </c>
    </row>
    <row r="23" spans="1:19" ht="12.75">
      <c r="A23" s="30">
        <f t="shared" si="2"/>
        <v>19</v>
      </c>
      <c r="B23" s="209" t="s">
        <v>15</v>
      </c>
      <c r="C23" s="205"/>
      <c r="D23" s="206">
        <v>146</v>
      </c>
      <c r="E23" s="207">
        <v>240</v>
      </c>
      <c r="F23" s="207">
        <v>190</v>
      </c>
      <c r="G23" s="208">
        <v>180</v>
      </c>
      <c r="H23" s="116" t="s">
        <v>42</v>
      </c>
      <c r="I23" s="206">
        <v>164</v>
      </c>
      <c r="J23" s="208">
        <v>211</v>
      </c>
      <c r="K23" s="59"/>
      <c r="L23" s="112"/>
      <c r="M23" s="109">
        <v>219</v>
      </c>
      <c r="N23" s="60">
        <v>0</v>
      </c>
      <c r="O23" s="279">
        <f t="shared" si="0"/>
        <v>610</v>
      </c>
      <c r="P23" s="235">
        <f t="shared" si="1"/>
        <v>188.5</v>
      </c>
      <c r="Q23" s="240">
        <v>11</v>
      </c>
      <c r="R23" s="52">
        <v>18</v>
      </c>
      <c r="S23" s="177">
        <f>IF(B23="","",IF(ISNA(VLOOKUP(B23,Celkove!$B$6:$M$71,12,FALSE)),"Neni seznamu!",""))</f>
      </c>
    </row>
    <row r="24" spans="1:19" ht="12.75">
      <c r="A24" s="30">
        <f t="shared" si="2"/>
        <v>20</v>
      </c>
      <c r="B24" s="209" t="s">
        <v>11</v>
      </c>
      <c r="C24" s="205"/>
      <c r="D24" s="206">
        <v>142</v>
      </c>
      <c r="E24" s="207">
        <v>222</v>
      </c>
      <c r="F24" s="207">
        <v>220</v>
      </c>
      <c r="G24" s="208">
        <v>151</v>
      </c>
      <c r="H24" s="116" t="s">
        <v>42</v>
      </c>
      <c r="I24" s="206">
        <v>207</v>
      </c>
      <c r="J24" s="208">
        <v>173</v>
      </c>
      <c r="K24" s="59"/>
      <c r="L24" s="112"/>
      <c r="M24" s="109">
        <v>234</v>
      </c>
      <c r="N24" s="60">
        <v>0</v>
      </c>
      <c r="O24" s="279">
        <f t="shared" si="0"/>
        <v>593</v>
      </c>
      <c r="P24" s="235">
        <f t="shared" si="1"/>
        <v>185.83333333333334</v>
      </c>
      <c r="Q24" s="240">
        <v>10</v>
      </c>
      <c r="R24" s="52">
        <v>17</v>
      </c>
      <c r="S24" s="177">
        <f>IF(B24="","",IF(ISNA(VLOOKUP(B24,Celkove!$B$6:$M$71,12,FALSE)),"Neni seznamu!",""))</f>
      </c>
    </row>
    <row r="25" spans="1:19" ht="12.75">
      <c r="A25" s="30">
        <f t="shared" si="2"/>
        <v>21</v>
      </c>
      <c r="B25" s="209" t="s">
        <v>20</v>
      </c>
      <c r="C25" s="205"/>
      <c r="D25" s="206">
        <v>229</v>
      </c>
      <c r="E25" s="207">
        <v>192</v>
      </c>
      <c r="F25" s="207">
        <v>204</v>
      </c>
      <c r="G25" s="208">
        <v>243</v>
      </c>
      <c r="H25" s="116" t="s">
        <v>42</v>
      </c>
      <c r="I25" s="206">
        <v>145</v>
      </c>
      <c r="J25" s="226">
        <v>199</v>
      </c>
      <c r="K25" s="59"/>
      <c r="L25" s="112"/>
      <c r="M25" s="109"/>
      <c r="N25" s="60">
        <v>0</v>
      </c>
      <c r="O25" s="279">
        <f t="shared" si="0"/>
        <v>639</v>
      </c>
      <c r="P25" s="235">
        <f t="shared" si="1"/>
        <v>202</v>
      </c>
      <c r="Q25" s="240">
        <v>9</v>
      </c>
      <c r="R25" s="52">
        <v>16</v>
      </c>
      <c r="S25" s="177">
        <f>IF(B25="","",IF(ISNA(VLOOKUP(B25,Celkove!$B$6:$M$71,12,FALSE)),"Neni seznamu!",""))</f>
      </c>
    </row>
    <row r="26" spans="1:19" ht="12.75">
      <c r="A26" s="30">
        <f t="shared" si="2"/>
        <v>22</v>
      </c>
      <c r="B26" s="209" t="s">
        <v>56</v>
      </c>
      <c r="C26" s="205" t="s">
        <v>41</v>
      </c>
      <c r="D26" s="206">
        <v>206</v>
      </c>
      <c r="E26" s="207">
        <v>219</v>
      </c>
      <c r="F26" s="207">
        <v>194</v>
      </c>
      <c r="G26" s="208">
        <v>194</v>
      </c>
      <c r="H26" s="116" t="s">
        <v>42</v>
      </c>
      <c r="I26" s="206">
        <v>189</v>
      </c>
      <c r="J26" s="208">
        <v>168</v>
      </c>
      <c r="K26" s="59"/>
      <c r="L26" s="112"/>
      <c r="M26" s="109"/>
      <c r="N26" s="60">
        <v>0</v>
      </c>
      <c r="O26" s="279">
        <f t="shared" si="0"/>
        <v>607</v>
      </c>
      <c r="P26" s="235">
        <f t="shared" si="1"/>
        <v>195</v>
      </c>
      <c r="Q26" s="240">
        <v>8</v>
      </c>
      <c r="R26" s="52">
        <v>15</v>
      </c>
      <c r="S26" s="177">
        <f>IF(B26="","",IF(ISNA(VLOOKUP(B26,Celkove!$B$6:$M$71,12,FALSE)),"Neni seznamu!",""))</f>
      </c>
    </row>
    <row r="27" spans="1:19" ht="12.75">
      <c r="A27" s="30">
        <f t="shared" si="2"/>
        <v>23</v>
      </c>
      <c r="B27" s="209" t="s">
        <v>12</v>
      </c>
      <c r="C27" s="205"/>
      <c r="D27" s="206">
        <v>178</v>
      </c>
      <c r="E27" s="207">
        <v>196</v>
      </c>
      <c r="F27" s="207">
        <v>195</v>
      </c>
      <c r="G27" s="208">
        <v>188</v>
      </c>
      <c r="H27" s="116" t="s">
        <v>42</v>
      </c>
      <c r="I27" s="206">
        <v>144</v>
      </c>
      <c r="J27" s="226">
        <v>216</v>
      </c>
      <c r="K27" s="59"/>
      <c r="L27" s="112"/>
      <c r="M27" s="109"/>
      <c r="N27" s="60">
        <v>0</v>
      </c>
      <c r="O27" s="279">
        <f t="shared" si="0"/>
        <v>579</v>
      </c>
      <c r="P27" s="235">
        <f t="shared" si="1"/>
        <v>186.16666666666666</v>
      </c>
      <c r="Q27" s="240">
        <v>7</v>
      </c>
      <c r="R27" s="52">
        <v>14</v>
      </c>
      <c r="S27" s="177">
        <f>IF(B27="","",IF(ISNA(VLOOKUP(B27,Celkove!$B$6:$M$71,12,FALSE)),"Neni seznamu!",""))</f>
      </c>
    </row>
    <row r="28" spans="1:19" ht="13.5" thickBot="1">
      <c r="A28" s="31">
        <f t="shared" si="2"/>
        <v>24</v>
      </c>
      <c r="B28" s="210" t="s">
        <v>47</v>
      </c>
      <c r="C28" s="276"/>
      <c r="D28" s="212">
        <v>176</v>
      </c>
      <c r="E28" s="213">
        <v>204</v>
      </c>
      <c r="F28" s="213">
        <v>184</v>
      </c>
      <c r="G28" s="214">
        <v>193</v>
      </c>
      <c r="H28" s="306" t="s">
        <v>42</v>
      </c>
      <c r="I28" s="212">
        <v>158</v>
      </c>
      <c r="J28" s="214">
        <v>165</v>
      </c>
      <c r="K28" s="307"/>
      <c r="L28" s="308"/>
      <c r="M28" s="309"/>
      <c r="N28" s="310">
        <v>0</v>
      </c>
      <c r="O28" s="280">
        <f t="shared" si="0"/>
        <v>581</v>
      </c>
      <c r="P28" s="236">
        <f t="shared" si="1"/>
        <v>180</v>
      </c>
      <c r="Q28" s="326">
        <v>6</v>
      </c>
      <c r="R28" s="311">
        <v>13</v>
      </c>
      <c r="S28" s="177">
        <f>IF(B28="","",IF(ISNA(VLOOKUP(B28,Celkove!$B$6:$M$71,12,FALSE)),"Neni seznamu!",""))</f>
      </c>
    </row>
    <row r="29" spans="1:19" ht="13.5" thickTop="1">
      <c r="A29" s="29">
        <f t="shared" si="2"/>
        <v>25</v>
      </c>
      <c r="B29" s="312" t="s">
        <v>21</v>
      </c>
      <c r="C29" s="313"/>
      <c r="D29" s="314">
        <v>185</v>
      </c>
      <c r="E29" s="315">
        <v>181</v>
      </c>
      <c r="F29" s="315">
        <v>175</v>
      </c>
      <c r="G29" s="316">
        <v>185</v>
      </c>
      <c r="H29" s="317"/>
      <c r="I29" s="318"/>
      <c r="J29" s="319"/>
      <c r="K29" s="318"/>
      <c r="L29" s="320"/>
      <c r="M29" s="321">
        <v>239</v>
      </c>
      <c r="N29" s="322">
        <v>0</v>
      </c>
      <c r="O29" s="323">
        <f t="shared" si="0"/>
        <v>541</v>
      </c>
      <c r="P29" s="324">
        <f t="shared" si="1"/>
        <v>181.5</v>
      </c>
      <c r="Q29" s="239">
        <v>5</v>
      </c>
      <c r="R29" s="325">
        <v>12</v>
      </c>
      <c r="S29" s="177">
        <f>IF(B29="","",IF(ISNA(VLOOKUP(B29,Celkove!$B$6:$M$71,12,FALSE)),"Neni seznamu!",""))</f>
      </c>
    </row>
    <row r="30" spans="1:19" ht="12.75">
      <c r="A30" s="30">
        <f t="shared" si="2"/>
        <v>26</v>
      </c>
      <c r="B30" s="209" t="s">
        <v>59</v>
      </c>
      <c r="C30" s="205"/>
      <c r="D30" s="206">
        <v>189</v>
      </c>
      <c r="E30" s="207">
        <v>164</v>
      </c>
      <c r="F30" s="207">
        <v>163</v>
      </c>
      <c r="G30" s="208">
        <v>191</v>
      </c>
      <c r="H30" s="116" t="s">
        <v>42</v>
      </c>
      <c r="I30" s="57"/>
      <c r="J30" s="58"/>
      <c r="K30" s="57"/>
      <c r="L30" s="112"/>
      <c r="M30" s="109"/>
      <c r="N30" s="60">
        <v>0</v>
      </c>
      <c r="O30" s="279">
        <f t="shared" si="0"/>
        <v>518</v>
      </c>
      <c r="P30" s="235">
        <f t="shared" si="1"/>
        <v>176.75</v>
      </c>
      <c r="Q30" s="240">
        <v>4</v>
      </c>
      <c r="R30" s="52">
        <v>11</v>
      </c>
      <c r="S30" s="177">
        <f>IF(B30="","",IF(ISNA(VLOOKUP(B30,Celkove!$B$6:$M$71,12,FALSE)),"Neni seznamu!",""))</f>
      </c>
    </row>
    <row r="31" spans="1:19" ht="12.75">
      <c r="A31" s="30">
        <f t="shared" si="2"/>
        <v>27</v>
      </c>
      <c r="B31" s="204" t="s">
        <v>48</v>
      </c>
      <c r="C31" s="205"/>
      <c r="D31" s="206">
        <v>177</v>
      </c>
      <c r="E31" s="207">
        <v>179</v>
      </c>
      <c r="F31" s="207">
        <v>150</v>
      </c>
      <c r="G31" s="208">
        <v>187</v>
      </c>
      <c r="H31" s="116" t="s">
        <v>42</v>
      </c>
      <c r="I31" s="57"/>
      <c r="J31" s="58"/>
      <c r="K31" s="57"/>
      <c r="L31" s="112"/>
      <c r="M31" s="109"/>
      <c r="N31" s="60">
        <v>0</v>
      </c>
      <c r="O31" s="279">
        <f t="shared" si="0"/>
        <v>516</v>
      </c>
      <c r="P31" s="235">
        <f t="shared" si="1"/>
        <v>173.25</v>
      </c>
      <c r="Q31" s="240">
        <v>3</v>
      </c>
      <c r="R31" s="52">
        <v>10</v>
      </c>
      <c r="S31" s="177">
        <f>IF(B31="","",IF(ISNA(VLOOKUP(B31,Celkove!$B$6:$M$71,12,FALSE)),"Neni seznamu!",""))</f>
      </c>
    </row>
    <row r="32" spans="1:19" ht="12.75">
      <c r="A32" s="30">
        <f t="shared" si="2"/>
        <v>28</v>
      </c>
      <c r="B32" s="209" t="s">
        <v>62</v>
      </c>
      <c r="C32" s="205"/>
      <c r="D32" s="206">
        <v>177</v>
      </c>
      <c r="E32" s="207">
        <v>154</v>
      </c>
      <c r="F32" s="207">
        <v>175</v>
      </c>
      <c r="G32" s="208">
        <v>155</v>
      </c>
      <c r="H32" s="116" t="s">
        <v>42</v>
      </c>
      <c r="I32" s="57"/>
      <c r="J32" s="58"/>
      <c r="K32" s="57"/>
      <c r="L32" s="112"/>
      <c r="M32" s="109">
        <v>208</v>
      </c>
      <c r="N32" s="60">
        <v>0</v>
      </c>
      <c r="O32" s="279">
        <f t="shared" si="0"/>
        <v>484</v>
      </c>
      <c r="P32" s="235">
        <f t="shared" si="1"/>
        <v>165.25</v>
      </c>
      <c r="Q32" s="240">
        <v>2</v>
      </c>
      <c r="R32" s="52">
        <v>9</v>
      </c>
      <c r="S32" s="177">
        <f>IF(B32="","",IF(ISNA(VLOOKUP(B32,Celkove!$B$6:$M$71,12,FALSE)),"Neni seznamu!",""))</f>
      </c>
    </row>
    <row r="33" spans="1:19" ht="13.5" thickBot="1">
      <c r="A33" s="257">
        <f t="shared" si="2"/>
        <v>29</v>
      </c>
      <c r="B33" s="258" t="s">
        <v>65</v>
      </c>
      <c r="C33" s="259"/>
      <c r="D33" s="260">
        <v>103</v>
      </c>
      <c r="E33" s="261">
        <v>170</v>
      </c>
      <c r="F33" s="261">
        <v>170</v>
      </c>
      <c r="G33" s="262">
        <v>129</v>
      </c>
      <c r="H33" s="290" t="s">
        <v>42</v>
      </c>
      <c r="I33" s="291"/>
      <c r="J33" s="292"/>
      <c r="K33" s="291"/>
      <c r="L33" s="293"/>
      <c r="M33" s="294">
        <v>187</v>
      </c>
      <c r="N33" s="295">
        <v>0</v>
      </c>
      <c r="O33" s="296">
        <f t="shared" si="0"/>
        <v>469</v>
      </c>
      <c r="P33" s="270">
        <f t="shared" si="1"/>
        <v>143</v>
      </c>
      <c r="Q33" s="243">
        <v>1</v>
      </c>
      <c r="R33" s="297">
        <v>8</v>
      </c>
      <c r="S33" s="177">
        <f>IF(B33="","",IF(ISNA(VLOOKUP(B33,Celkove!$B$6:$M$71,12,FALSE)),"Neni seznamu!",""))</f>
      </c>
    </row>
    <row r="34" spans="1:19" ht="13.5" thickTop="1">
      <c r="A34" s="124">
        <f t="shared" si="2"/>
        <v>30</v>
      </c>
      <c r="B34" s="77"/>
      <c r="C34" s="43"/>
      <c r="D34" s="44"/>
      <c r="E34" s="45"/>
      <c r="F34" s="45"/>
      <c r="G34" s="123"/>
      <c r="H34" s="284"/>
      <c r="I34" s="285"/>
      <c r="J34" s="286"/>
      <c r="K34" s="285"/>
      <c r="L34" s="287"/>
      <c r="M34" s="288"/>
      <c r="N34" s="289"/>
      <c r="O34" s="50"/>
      <c r="P34" s="51"/>
      <c r="Q34" s="52"/>
      <c r="R34" s="52">
        <v>7</v>
      </c>
      <c r="S34" s="177">
        <f>IF(B34="","",IF(ISNA(VLOOKUP(B34,Celkove!$B$6:$M$71,12,FALSE)),"Neni seznamu!",""))</f>
      </c>
    </row>
    <row r="35" spans="1:19" ht="12.75">
      <c r="A35" s="30">
        <f t="shared" si="2"/>
        <v>31</v>
      </c>
      <c r="B35" s="53"/>
      <c r="C35" s="54"/>
      <c r="D35" s="55"/>
      <c r="E35" s="56"/>
      <c r="F35" s="56"/>
      <c r="G35" s="121"/>
      <c r="H35" s="116"/>
      <c r="I35" s="57"/>
      <c r="J35" s="58"/>
      <c r="K35" s="57"/>
      <c r="L35" s="112"/>
      <c r="M35" s="109"/>
      <c r="N35" s="60"/>
      <c r="O35" s="50"/>
      <c r="P35" s="51"/>
      <c r="Q35" s="52"/>
      <c r="R35" s="52">
        <v>6</v>
      </c>
      <c r="S35" s="177">
        <f>IF(B35="","",IF(ISNA(VLOOKUP(B35,Celkove!$B$6:$M$71,12,FALSE)),"Neni seznamu!",""))</f>
      </c>
    </row>
    <row r="36" spans="1:19" ht="12.75">
      <c r="A36" s="30">
        <f t="shared" si="2"/>
        <v>32</v>
      </c>
      <c r="B36" s="53"/>
      <c r="C36" s="54"/>
      <c r="D36" s="55"/>
      <c r="E36" s="56"/>
      <c r="F36" s="56"/>
      <c r="G36" s="121"/>
      <c r="H36" s="116"/>
      <c r="I36" s="57"/>
      <c r="J36" s="58"/>
      <c r="K36" s="57"/>
      <c r="L36" s="112"/>
      <c r="M36" s="109"/>
      <c r="N36" s="60">
        <v>0</v>
      </c>
      <c r="O36" s="50">
        <v>0</v>
      </c>
      <c r="P36" s="51" t="s">
        <v>52</v>
      </c>
      <c r="Q36" s="52">
        <v>0</v>
      </c>
      <c r="R36" s="52">
        <v>5</v>
      </c>
      <c r="S36" s="177">
        <f>IF(B36="","",IF(ISNA(VLOOKUP(B36,Celkove!$B$6:$M$71,12,FALSE)),"Neni seznamu!",""))</f>
      </c>
    </row>
    <row r="37" spans="1:19" ht="12.75">
      <c r="A37" s="30">
        <f t="shared" si="2"/>
        <v>33</v>
      </c>
      <c r="B37" s="61"/>
      <c r="C37" s="54"/>
      <c r="D37" s="55"/>
      <c r="E37" s="56"/>
      <c r="F37" s="56"/>
      <c r="G37" s="121"/>
      <c r="H37" s="116"/>
      <c r="I37" s="57"/>
      <c r="J37" s="58"/>
      <c r="K37" s="57"/>
      <c r="L37" s="112"/>
      <c r="M37" s="109"/>
      <c r="N37" s="60">
        <v>0</v>
      </c>
      <c r="O37" s="50">
        <v>0</v>
      </c>
      <c r="P37" s="51" t="s">
        <v>52</v>
      </c>
      <c r="Q37" s="52">
        <v>0</v>
      </c>
      <c r="R37" s="52">
        <v>4</v>
      </c>
      <c r="S37" s="177">
        <f>IF(B37="","",IF(ISNA(VLOOKUP(B37,Celkove!$B$6:$M$71,12,FALSE)),"Neni seznamu!",""))</f>
      </c>
    </row>
    <row r="38" spans="1:19" ht="12.75">
      <c r="A38" s="30">
        <f t="shared" si="2"/>
        <v>34</v>
      </c>
      <c r="B38" s="53"/>
      <c r="C38" s="54"/>
      <c r="D38" s="55"/>
      <c r="E38" s="56"/>
      <c r="F38" s="56"/>
      <c r="G38" s="121"/>
      <c r="H38" s="116"/>
      <c r="I38" s="57"/>
      <c r="J38" s="58"/>
      <c r="K38" s="57"/>
      <c r="L38" s="112"/>
      <c r="M38" s="109"/>
      <c r="N38" s="60">
        <v>0</v>
      </c>
      <c r="O38" s="50">
        <v>0</v>
      </c>
      <c r="P38" s="51" t="s">
        <v>52</v>
      </c>
      <c r="Q38" s="52">
        <v>0</v>
      </c>
      <c r="R38" s="52">
        <v>3</v>
      </c>
      <c r="S38" s="177">
        <f>IF(B38="","",IF(ISNA(VLOOKUP(B38,Celkove!$B$6:$M$71,12,FALSE)),"Neni seznamu!",""))</f>
      </c>
    </row>
    <row r="39" spans="1:19" ht="12.75">
      <c r="A39" s="30">
        <f t="shared" si="2"/>
        <v>35</v>
      </c>
      <c r="B39" s="61"/>
      <c r="C39" s="54"/>
      <c r="D39" s="55"/>
      <c r="E39" s="56"/>
      <c r="F39" s="56"/>
      <c r="G39" s="121"/>
      <c r="H39" s="116"/>
      <c r="I39" s="57"/>
      <c r="J39" s="58"/>
      <c r="K39" s="57"/>
      <c r="L39" s="112"/>
      <c r="M39" s="109"/>
      <c r="N39" s="60">
        <v>0</v>
      </c>
      <c r="O39" s="50">
        <v>0</v>
      </c>
      <c r="P39" s="51" t="s">
        <v>52</v>
      </c>
      <c r="Q39" s="52">
        <v>0</v>
      </c>
      <c r="R39" s="52">
        <v>2</v>
      </c>
      <c r="S39" s="177">
        <f>IF(B39="","",IF(ISNA(VLOOKUP(B39,Celkove!$B$6:$M$71,12,FALSE)),"Neni seznamu!",""))</f>
      </c>
    </row>
    <row r="40" spans="1:19" ht="12.75">
      <c r="A40" s="30">
        <f t="shared" si="2"/>
        <v>36</v>
      </c>
      <c r="B40" s="53"/>
      <c r="C40" s="54"/>
      <c r="D40" s="55"/>
      <c r="E40" s="56"/>
      <c r="F40" s="56"/>
      <c r="G40" s="121"/>
      <c r="H40" s="116"/>
      <c r="I40" s="57"/>
      <c r="J40" s="58"/>
      <c r="K40" s="57"/>
      <c r="L40" s="112"/>
      <c r="M40" s="109">
        <v>0</v>
      </c>
      <c r="N40" s="60">
        <v>0</v>
      </c>
      <c r="O40" s="50">
        <v>0</v>
      </c>
      <c r="P40" s="51" t="s">
        <v>52</v>
      </c>
      <c r="Q40" s="52">
        <v>0</v>
      </c>
      <c r="R40" s="52">
        <v>1</v>
      </c>
      <c r="S40" s="177">
        <f>IF(B40="","",IF(ISNA(VLOOKUP(B40,Celkove!$B$6:$M$71,12,FALSE)),"Neni seznamu!",""))</f>
      </c>
    </row>
    <row r="41" spans="1:19" ht="12.75">
      <c r="A41" s="30">
        <f t="shared" si="2"/>
        <v>37</v>
      </c>
      <c r="B41" s="53"/>
      <c r="C41" s="54"/>
      <c r="D41" s="55"/>
      <c r="E41" s="56"/>
      <c r="F41" s="56"/>
      <c r="G41" s="121"/>
      <c r="H41" s="116"/>
      <c r="I41" s="57"/>
      <c r="J41" s="58"/>
      <c r="K41" s="57"/>
      <c r="L41" s="112"/>
      <c r="M41" s="109">
        <v>0</v>
      </c>
      <c r="N41" s="60">
        <v>0</v>
      </c>
      <c r="O41" s="50">
        <v>0</v>
      </c>
      <c r="P41" s="51" t="s">
        <v>52</v>
      </c>
      <c r="Q41" s="52">
        <v>0</v>
      </c>
      <c r="R41" s="52">
        <v>0</v>
      </c>
      <c r="S41" s="177">
        <f>IF(B41="","",IF(ISNA(VLOOKUP(B41,Celkove!$B$6:$M$71,12,FALSE)),"Neni seznamu!",""))</f>
      </c>
    </row>
    <row r="42" spans="1:19" ht="12.75">
      <c r="A42" s="30">
        <f t="shared" si="2"/>
        <v>38</v>
      </c>
      <c r="B42" s="61"/>
      <c r="C42" s="54"/>
      <c r="D42" s="55"/>
      <c r="E42" s="56"/>
      <c r="F42" s="56"/>
      <c r="G42" s="121"/>
      <c r="H42" s="116"/>
      <c r="I42" s="57"/>
      <c r="J42" s="58"/>
      <c r="K42" s="57"/>
      <c r="L42" s="112"/>
      <c r="M42" s="109">
        <v>0</v>
      </c>
      <c r="N42" s="60">
        <v>0</v>
      </c>
      <c r="O42" s="50">
        <v>0</v>
      </c>
      <c r="P42" s="51" t="s">
        <v>52</v>
      </c>
      <c r="Q42" s="52">
        <v>0</v>
      </c>
      <c r="R42" s="52">
        <v>0</v>
      </c>
      <c r="S42" s="177">
        <f>IF(B42="","",IF(ISNA(VLOOKUP(B42,Celkove!$B$6:$M$71,12,FALSE)),"Neni seznamu!",""))</f>
      </c>
    </row>
    <row r="43" spans="1:19" ht="12.75">
      <c r="A43" s="30">
        <f t="shared" si="2"/>
        <v>39</v>
      </c>
      <c r="B43" s="53"/>
      <c r="C43" s="54"/>
      <c r="D43" s="55"/>
      <c r="E43" s="56"/>
      <c r="F43" s="56"/>
      <c r="G43" s="121"/>
      <c r="H43" s="116"/>
      <c r="I43" s="57"/>
      <c r="J43" s="58"/>
      <c r="K43" s="57"/>
      <c r="L43" s="112"/>
      <c r="M43" s="109">
        <v>0</v>
      </c>
      <c r="N43" s="60">
        <v>0</v>
      </c>
      <c r="O43" s="50">
        <v>0</v>
      </c>
      <c r="P43" s="51" t="s">
        <v>52</v>
      </c>
      <c r="Q43" s="52">
        <v>0</v>
      </c>
      <c r="R43" s="52">
        <v>0</v>
      </c>
      <c r="S43" s="177">
        <f>IF(B43="","",IF(ISNA(VLOOKUP(B43,Celkove!$B$6:$M$71,12,FALSE)),"Neni seznamu!",""))</f>
      </c>
    </row>
    <row r="44" spans="1:19" ht="12.75">
      <c r="A44" s="30">
        <f t="shared" si="2"/>
        <v>40</v>
      </c>
      <c r="B44" s="53"/>
      <c r="C44" s="54"/>
      <c r="D44" s="55"/>
      <c r="E44" s="56"/>
      <c r="F44" s="56"/>
      <c r="G44" s="121"/>
      <c r="H44" s="116"/>
      <c r="I44" s="57"/>
      <c r="J44" s="58"/>
      <c r="K44" s="57"/>
      <c r="L44" s="112"/>
      <c r="M44" s="109">
        <v>0</v>
      </c>
      <c r="N44" s="60">
        <v>0</v>
      </c>
      <c r="O44" s="50">
        <v>0</v>
      </c>
      <c r="P44" s="51" t="s">
        <v>52</v>
      </c>
      <c r="Q44" s="52">
        <v>0</v>
      </c>
      <c r="R44" s="52">
        <v>0</v>
      </c>
      <c r="S44" s="177">
        <f>IF(B44="","",IF(ISNA(VLOOKUP(B44,Celkove!$B$6:$M$71,12,FALSE)),"Neni seznamu!",""))</f>
      </c>
    </row>
    <row r="45" spans="1:19" ht="13.5" thickBot="1">
      <c r="A45" s="125">
        <f t="shared" si="2"/>
        <v>41</v>
      </c>
      <c r="B45" s="64"/>
      <c r="C45" s="65"/>
      <c r="D45" s="66"/>
      <c r="E45" s="67"/>
      <c r="F45" s="67"/>
      <c r="G45" s="122"/>
      <c r="H45" s="117"/>
      <c r="I45" s="68"/>
      <c r="J45" s="69"/>
      <c r="K45" s="68"/>
      <c r="L45" s="113"/>
      <c r="M45" s="110">
        <v>0</v>
      </c>
      <c r="N45" s="71">
        <v>0</v>
      </c>
      <c r="O45" s="78">
        <v>0</v>
      </c>
      <c r="P45" s="79" t="s">
        <v>52</v>
      </c>
      <c r="Q45" s="80">
        <v>0</v>
      </c>
      <c r="R45" s="80">
        <v>0</v>
      </c>
      <c r="S45" s="177">
        <f>IF(B45="","",IF(ISNA(VLOOKUP(B45,Celkove!$B$6:$M$71,12,FALSE)),"Neni seznamu!",""))</f>
      </c>
    </row>
    <row r="46" spans="1:19" ht="12.75">
      <c r="A46" s="124">
        <f t="shared" si="2"/>
        <v>42</v>
      </c>
      <c r="B46" s="81"/>
      <c r="C46" s="82"/>
      <c r="D46" s="83"/>
      <c r="E46" s="84"/>
      <c r="F46" s="84"/>
      <c r="G46" s="120"/>
      <c r="H46" s="115"/>
      <c r="I46" s="46"/>
      <c r="J46" s="47"/>
      <c r="K46" s="46"/>
      <c r="L46" s="111"/>
      <c r="M46" s="108">
        <v>0</v>
      </c>
      <c r="N46" s="49">
        <v>0</v>
      </c>
      <c r="O46" s="85">
        <v>0</v>
      </c>
      <c r="P46" s="86" t="s">
        <v>52</v>
      </c>
      <c r="Q46" s="87">
        <v>0</v>
      </c>
      <c r="R46" s="88">
        <v>0</v>
      </c>
      <c r="S46" s="177">
        <f>IF(B46="","",IF(ISNA(VLOOKUP(B46,Celkove!$B$6:$M$71,12,FALSE)),"Neni seznamu!",""))</f>
      </c>
    </row>
    <row r="47" spans="1:19" ht="12.75">
      <c r="A47" s="30">
        <f t="shared" si="2"/>
        <v>43</v>
      </c>
      <c r="B47" s="53"/>
      <c r="C47" s="54"/>
      <c r="D47" s="55"/>
      <c r="E47" s="56"/>
      <c r="F47" s="56"/>
      <c r="G47" s="121"/>
      <c r="H47" s="116"/>
      <c r="I47" s="57"/>
      <c r="J47" s="58"/>
      <c r="K47" s="57"/>
      <c r="L47" s="112"/>
      <c r="M47" s="109">
        <v>0</v>
      </c>
      <c r="N47" s="60">
        <v>0</v>
      </c>
      <c r="O47" s="50">
        <v>0</v>
      </c>
      <c r="P47" s="51" t="s">
        <v>52</v>
      </c>
      <c r="Q47" s="52">
        <v>0</v>
      </c>
      <c r="R47" s="89">
        <v>0</v>
      </c>
      <c r="S47" s="177">
        <f>IF(B47="","",IF(ISNA(VLOOKUP(B47,Celkove!$B$6:$M$71,12,FALSE)),"Neni seznamu!",""))</f>
      </c>
    </row>
    <row r="48" spans="1:19" ht="12.75">
      <c r="A48" s="30">
        <f t="shared" si="2"/>
        <v>44</v>
      </c>
      <c r="B48" s="53"/>
      <c r="C48" s="54"/>
      <c r="D48" s="55"/>
      <c r="E48" s="56"/>
      <c r="F48" s="56"/>
      <c r="G48" s="121"/>
      <c r="H48" s="116"/>
      <c r="I48" s="57"/>
      <c r="J48" s="58"/>
      <c r="K48" s="57"/>
      <c r="L48" s="112"/>
      <c r="M48" s="109">
        <v>0</v>
      </c>
      <c r="N48" s="60">
        <v>0</v>
      </c>
      <c r="O48" s="50">
        <v>0</v>
      </c>
      <c r="P48" s="51" t="s">
        <v>52</v>
      </c>
      <c r="Q48" s="52">
        <v>0</v>
      </c>
      <c r="R48" s="89">
        <v>0</v>
      </c>
      <c r="S48" s="177">
        <f>IF(B48="","",IF(ISNA(VLOOKUP(B48,Celkove!$B$6:$M$71,12,FALSE)),"Neni seznamu!",""))</f>
      </c>
    </row>
    <row r="49" spans="1:19" ht="12.75">
      <c r="A49" s="30">
        <f t="shared" si="2"/>
        <v>45</v>
      </c>
      <c r="B49" s="53"/>
      <c r="C49" s="54"/>
      <c r="D49" s="55"/>
      <c r="E49" s="56"/>
      <c r="F49" s="56"/>
      <c r="G49" s="121"/>
      <c r="H49" s="116"/>
      <c r="I49" s="57"/>
      <c r="J49" s="58"/>
      <c r="K49" s="57"/>
      <c r="L49" s="112"/>
      <c r="M49" s="109">
        <v>0</v>
      </c>
      <c r="N49" s="60">
        <v>0</v>
      </c>
      <c r="O49" s="50">
        <v>0</v>
      </c>
      <c r="P49" s="51" t="s">
        <v>52</v>
      </c>
      <c r="Q49" s="52">
        <v>0</v>
      </c>
      <c r="R49" s="89">
        <v>0</v>
      </c>
      <c r="S49" s="177">
        <f>IF(B49="","",IF(ISNA(VLOOKUP(B49,Celkove!$B$6:$M$71,12,FALSE)),"Neni seznamu!",""))</f>
      </c>
    </row>
    <row r="50" spans="1:19" ht="12.75">
      <c r="A50" s="30">
        <f t="shared" si="2"/>
        <v>46</v>
      </c>
      <c r="B50" s="53"/>
      <c r="C50" s="54"/>
      <c r="D50" s="55"/>
      <c r="E50" s="56"/>
      <c r="F50" s="56"/>
      <c r="G50" s="121"/>
      <c r="H50" s="116"/>
      <c r="I50" s="57"/>
      <c r="J50" s="58"/>
      <c r="K50" s="57"/>
      <c r="L50" s="112"/>
      <c r="M50" s="109">
        <v>0</v>
      </c>
      <c r="N50" s="60">
        <v>0</v>
      </c>
      <c r="O50" s="50">
        <v>0</v>
      </c>
      <c r="P50" s="51" t="s">
        <v>52</v>
      </c>
      <c r="Q50" s="52">
        <v>0</v>
      </c>
      <c r="R50" s="89">
        <v>0</v>
      </c>
      <c r="S50" s="177">
        <f>IF(B50="","",IF(ISNA(VLOOKUP(B50,Celkove!$B$6:$M$71,12,FALSE)),"Neni seznamu!",""))</f>
      </c>
    </row>
    <row r="51" spans="1:19" ht="12.75">
      <c r="A51" s="30">
        <f t="shared" si="2"/>
        <v>47</v>
      </c>
      <c r="B51" s="53"/>
      <c r="C51" s="54"/>
      <c r="D51" s="55"/>
      <c r="E51" s="56"/>
      <c r="F51" s="56"/>
      <c r="G51" s="121"/>
      <c r="H51" s="116"/>
      <c r="I51" s="57"/>
      <c r="J51" s="58"/>
      <c r="K51" s="57"/>
      <c r="L51" s="112"/>
      <c r="M51" s="109">
        <v>0</v>
      </c>
      <c r="N51" s="60">
        <v>0</v>
      </c>
      <c r="O51" s="50">
        <v>0</v>
      </c>
      <c r="P51" s="51" t="s">
        <v>52</v>
      </c>
      <c r="Q51" s="52">
        <v>0</v>
      </c>
      <c r="R51" s="89">
        <v>0</v>
      </c>
      <c r="S51" s="177">
        <f>IF(B51="","",IF(ISNA(VLOOKUP(B51,Celkove!$B$6:$M$71,12,FALSE)),"Neni seznamu!",""))</f>
      </c>
    </row>
    <row r="52" spans="1:19" ht="13.5" thickBot="1">
      <c r="A52" s="30">
        <f t="shared" si="2"/>
        <v>48</v>
      </c>
      <c r="B52" s="64"/>
      <c r="C52" s="65"/>
      <c r="D52" s="66"/>
      <c r="E52" s="67"/>
      <c r="F52" s="67"/>
      <c r="G52" s="122"/>
      <c r="H52" s="117"/>
      <c r="I52" s="68"/>
      <c r="J52" s="69"/>
      <c r="K52" s="68"/>
      <c r="L52" s="113"/>
      <c r="M52" s="110">
        <v>0</v>
      </c>
      <c r="N52" s="71">
        <v>0</v>
      </c>
      <c r="O52" s="72">
        <v>0</v>
      </c>
      <c r="P52" s="73" t="s">
        <v>52</v>
      </c>
      <c r="Q52" s="74">
        <v>0</v>
      </c>
      <c r="R52" s="90">
        <v>0</v>
      </c>
      <c r="S52" s="177">
        <f>IF(B51="","",IF(ISNA(VLOOKUP(B51,Celkove!$B$6:$M$71,12,FALSE)),"Neni seznamu!",""))</f>
      </c>
    </row>
    <row r="53" spans="1:18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6"/>
      <c r="Q53" s="36"/>
      <c r="R53" s="37"/>
    </row>
    <row r="54" spans="1:18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4"/>
      <c r="O54" s="34"/>
      <c r="P54" s="36"/>
      <c r="Q54" s="36"/>
      <c r="R54" s="37"/>
    </row>
    <row r="55" spans="1:18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4"/>
      <c r="O55" s="34"/>
      <c r="P55" s="36"/>
      <c r="Q55" s="36"/>
      <c r="R55" s="37"/>
    </row>
    <row r="56" spans="1:18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4"/>
      <c r="O56" s="34"/>
      <c r="P56" s="36"/>
      <c r="Q56" s="36"/>
      <c r="R56" s="37"/>
    </row>
    <row r="57" spans="1:18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4"/>
      <c r="O57" s="34"/>
      <c r="P57" s="36"/>
      <c r="Q57" s="36"/>
      <c r="R57" s="37"/>
    </row>
    <row r="58" spans="1:18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4"/>
      <c r="O58" s="34"/>
      <c r="P58" s="36"/>
      <c r="Q58" s="36"/>
      <c r="R58" s="37"/>
    </row>
    <row r="59" spans="1:18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4"/>
      <c r="O59" s="34"/>
      <c r="P59" s="36"/>
      <c r="Q59" s="36"/>
      <c r="R59" s="37"/>
    </row>
    <row r="60" spans="1:18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4"/>
      <c r="O60" s="34"/>
      <c r="P60" s="36"/>
      <c r="Q60" s="36"/>
      <c r="R60" s="37"/>
    </row>
    <row r="61" spans="1:18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4"/>
      <c r="O61" s="34"/>
      <c r="P61" s="36"/>
      <c r="Q61" s="36"/>
      <c r="R61" s="37"/>
    </row>
    <row r="62" spans="1:18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4"/>
      <c r="O62" s="34"/>
      <c r="P62" s="36"/>
      <c r="Q62" s="36"/>
      <c r="R62" s="37"/>
    </row>
    <row r="63" spans="1:18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4"/>
      <c r="O63" s="34"/>
      <c r="P63" s="36"/>
      <c r="Q63" s="36"/>
      <c r="R63" s="37"/>
    </row>
    <row r="64" spans="1:18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4"/>
      <c r="O64" s="34"/>
      <c r="P64" s="36"/>
      <c r="Q64" s="36"/>
      <c r="R64" s="37"/>
    </row>
  </sheetData>
  <sheetProtection selectLockedCells="1" selectUnlockedCells="1"/>
  <mergeCells count="8">
    <mergeCell ref="A2:R2"/>
    <mergeCell ref="K3:L3"/>
    <mergeCell ref="O3:R3"/>
    <mergeCell ref="A1:R1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S64"/>
  <sheetViews>
    <sheetView showZeros="0" zoomScalePageLayoutView="0" workbookViewId="0" topLeftCell="A1">
      <selection activeCell="V13" sqref="V13"/>
    </sheetView>
  </sheetViews>
  <sheetFormatPr defaultColWidth="9.140625" defaultRowHeight="12.75"/>
  <cols>
    <col min="1" max="1" width="4.140625" style="26" customWidth="1"/>
    <col min="2" max="2" width="20.57421875" style="27" customWidth="1"/>
    <col min="3" max="3" width="3.28125" style="26" customWidth="1"/>
    <col min="4" max="6" width="5.140625" style="26" customWidth="1"/>
    <col min="7" max="7" width="5.00390625" style="26" customWidth="1"/>
    <col min="8" max="8" width="7.7109375" style="26" hidden="1" customWidth="1"/>
    <col min="9" max="9" width="7.28125" style="26" customWidth="1"/>
    <col min="10" max="10" width="6.57421875" style="26" customWidth="1"/>
    <col min="11" max="11" width="7.421875" style="28" customWidth="1"/>
    <col min="12" max="12" width="7.140625" style="28" customWidth="1"/>
    <col min="13" max="13" width="5.8515625" style="28" hidden="1" customWidth="1"/>
    <col min="14" max="14" width="0" style="26" hidden="1" customWidth="1"/>
    <col min="15" max="18" width="9.140625" style="26" customWidth="1"/>
    <col min="19" max="19" width="17.8515625" style="26" customWidth="1"/>
    <col min="20" max="16384" width="9.140625" style="26" customWidth="1"/>
  </cols>
  <sheetData>
    <row r="1" spans="1:18" s="91" customFormat="1" ht="28.5" customHeight="1" thickBot="1" thickTop="1">
      <c r="A1" s="182" t="s">
        <v>69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4"/>
    </row>
    <row r="2" spans="1:18" s="91" customFormat="1" ht="18.75" customHeight="1" thickBot="1" thickTop="1">
      <c r="A2" s="185"/>
      <c r="B2" s="186"/>
      <c r="C2" s="186"/>
      <c r="D2" s="187"/>
      <c r="E2" s="187"/>
      <c r="F2" s="187"/>
      <c r="G2" s="188"/>
      <c r="H2" s="92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19" s="91" customFormat="1" ht="19.5" customHeight="1" thickBot="1" thickTop="1">
      <c r="A3" s="191" t="s">
        <v>22</v>
      </c>
      <c r="B3" s="193" t="s">
        <v>23</v>
      </c>
      <c r="C3" s="93"/>
      <c r="D3" s="195" t="s">
        <v>24</v>
      </c>
      <c r="E3" s="195"/>
      <c r="F3" s="195"/>
      <c r="G3" s="196"/>
      <c r="H3" s="94"/>
      <c r="I3" s="197" t="s">
        <v>25</v>
      </c>
      <c r="J3" s="198"/>
      <c r="K3" s="179" t="s">
        <v>26</v>
      </c>
      <c r="L3" s="179"/>
      <c r="M3" s="95"/>
      <c r="N3" s="96" t="s">
        <v>26</v>
      </c>
      <c r="O3" s="180" t="s">
        <v>50</v>
      </c>
      <c r="P3" s="180"/>
      <c r="Q3" s="180"/>
      <c r="R3" s="181"/>
      <c r="S3" s="178" t="s">
        <v>54</v>
      </c>
    </row>
    <row r="4" spans="1:18" s="91" customFormat="1" ht="15.75" customHeight="1" thickBot="1" thickTop="1">
      <c r="A4" s="192"/>
      <c r="B4" s="194"/>
      <c r="C4" s="97"/>
      <c r="D4" s="98" t="s">
        <v>27</v>
      </c>
      <c r="E4" s="99" t="s">
        <v>28</v>
      </c>
      <c r="F4" s="99" t="s">
        <v>29</v>
      </c>
      <c r="G4" s="119" t="s">
        <v>30</v>
      </c>
      <c r="H4" s="118" t="s">
        <v>51</v>
      </c>
      <c r="I4" s="100" t="s">
        <v>31</v>
      </c>
      <c r="J4" s="101" t="s">
        <v>32</v>
      </c>
      <c r="K4" s="102" t="s">
        <v>33</v>
      </c>
      <c r="L4" s="103" t="s">
        <v>34</v>
      </c>
      <c r="M4" s="104" t="s">
        <v>35</v>
      </c>
      <c r="N4" s="105" t="s">
        <v>36</v>
      </c>
      <c r="O4" s="106" t="s">
        <v>37</v>
      </c>
      <c r="P4" s="106" t="s">
        <v>38</v>
      </c>
      <c r="Q4" s="107" t="s">
        <v>39</v>
      </c>
      <c r="R4" s="107" t="s">
        <v>40</v>
      </c>
    </row>
    <row r="5" spans="1:19" ht="13.5" thickTop="1">
      <c r="A5" s="29">
        <v>1</v>
      </c>
      <c r="B5" s="42"/>
      <c r="C5" s="43"/>
      <c r="D5" s="44"/>
      <c r="E5" s="45"/>
      <c r="F5" s="45"/>
      <c r="G5" s="120"/>
      <c r="H5" s="115"/>
      <c r="I5" s="46"/>
      <c r="J5" s="47"/>
      <c r="K5" s="48"/>
      <c r="L5" s="111"/>
      <c r="M5" s="108"/>
      <c r="N5" s="49"/>
      <c r="O5" s="50"/>
      <c r="P5" s="51"/>
      <c r="Q5" s="52"/>
      <c r="R5" s="52"/>
      <c r="S5" s="177">
        <f>IF(B5="","",IF(ISNA(VLOOKUP(B5,Celkove!$B$6:$M$71,12,FALSE)),"Neni seznamu!",""))</f>
      </c>
    </row>
    <row r="6" spans="1:19" ht="12.75">
      <c r="A6" s="30">
        <f>A5+1</f>
        <v>2</v>
      </c>
      <c r="B6" s="53"/>
      <c r="C6" s="54"/>
      <c r="D6" s="55"/>
      <c r="E6" s="56"/>
      <c r="F6" s="56"/>
      <c r="G6" s="121"/>
      <c r="H6" s="116"/>
      <c r="I6" s="57"/>
      <c r="J6" s="58"/>
      <c r="K6" s="59"/>
      <c r="L6" s="112"/>
      <c r="M6" s="109"/>
      <c r="N6" s="60"/>
      <c r="O6" s="50"/>
      <c r="P6" s="51"/>
      <c r="Q6" s="52"/>
      <c r="R6" s="52"/>
      <c r="S6" s="177">
        <f>IF(B6="","",IF(ISNA(VLOOKUP(B6,Celkove!$B$6:$M$71,12,FALSE)),"Neni seznamu!",""))</f>
      </c>
    </row>
    <row r="7" spans="1:19" ht="12.75">
      <c r="A7" s="30">
        <f>A6+1</f>
        <v>3</v>
      </c>
      <c r="B7" s="53"/>
      <c r="C7" s="54"/>
      <c r="D7" s="55"/>
      <c r="E7" s="56"/>
      <c r="F7" s="56"/>
      <c r="G7" s="121"/>
      <c r="H7" s="116"/>
      <c r="I7" s="57"/>
      <c r="J7" s="58"/>
      <c r="K7" s="59"/>
      <c r="L7" s="112"/>
      <c r="M7" s="109"/>
      <c r="N7" s="60"/>
      <c r="O7" s="50"/>
      <c r="P7" s="51"/>
      <c r="Q7" s="52"/>
      <c r="R7" s="52"/>
      <c r="S7" s="177">
        <f>IF(B7="","",IF(ISNA(VLOOKUP(B7,Celkove!$B$6:$M$71,12,FALSE)),"Neni seznamu!",""))</f>
      </c>
    </row>
    <row r="8" spans="1:19" ht="12.75">
      <c r="A8" s="30">
        <f>A7+1</f>
        <v>4</v>
      </c>
      <c r="B8" s="53"/>
      <c r="C8" s="54"/>
      <c r="D8" s="55"/>
      <c r="E8" s="56"/>
      <c r="F8" s="56"/>
      <c r="G8" s="121"/>
      <c r="H8" s="116"/>
      <c r="I8" s="57"/>
      <c r="J8" s="58"/>
      <c r="K8" s="59"/>
      <c r="L8" s="112"/>
      <c r="M8" s="109"/>
      <c r="N8" s="60"/>
      <c r="O8" s="50"/>
      <c r="P8" s="51"/>
      <c r="Q8" s="52"/>
      <c r="R8" s="52"/>
      <c r="S8" s="177">
        <f>IF(B8="","",IF(ISNA(VLOOKUP(B8,Celkove!$B$6:$M$71,12,FALSE)),"Neni seznamu!",""))</f>
      </c>
    </row>
    <row r="9" spans="1:19" ht="12.75">
      <c r="A9" s="30">
        <f>A8+1</f>
        <v>5</v>
      </c>
      <c r="B9" s="53"/>
      <c r="C9" s="54"/>
      <c r="D9" s="55"/>
      <c r="E9" s="56"/>
      <c r="F9" s="56"/>
      <c r="G9" s="121"/>
      <c r="H9" s="116"/>
      <c r="I9" s="57"/>
      <c r="J9" s="58"/>
      <c r="K9" s="59"/>
      <c r="L9" s="112"/>
      <c r="M9" s="109"/>
      <c r="N9" s="60"/>
      <c r="O9" s="50"/>
      <c r="P9" s="51"/>
      <c r="Q9" s="52"/>
      <c r="R9" s="52"/>
      <c r="S9" s="177">
        <f>IF(B9="","",IF(ISNA(VLOOKUP(B9,Celkove!$B$6:$M$71,12,FALSE)),"Neni seznamu!",""))</f>
      </c>
    </row>
    <row r="10" spans="1:19" ht="12.75">
      <c r="A10" s="30">
        <f>A9+1</f>
        <v>6</v>
      </c>
      <c r="B10" s="61"/>
      <c r="C10" s="54"/>
      <c r="D10" s="55"/>
      <c r="E10" s="56"/>
      <c r="F10" s="56"/>
      <c r="G10" s="121"/>
      <c r="H10" s="116"/>
      <c r="I10" s="57"/>
      <c r="J10" s="58"/>
      <c r="K10" s="59"/>
      <c r="L10" s="112"/>
      <c r="M10" s="109"/>
      <c r="N10" s="60"/>
      <c r="O10" s="50"/>
      <c r="P10" s="51"/>
      <c r="Q10" s="52"/>
      <c r="R10" s="52"/>
      <c r="S10" s="177">
        <f>IF(B10="","",IF(ISNA(VLOOKUP(B10,Celkove!$B$6:$M$71,12,FALSE)),"Neni seznamu!",""))</f>
      </c>
    </row>
    <row r="11" spans="1:19" ht="12.75">
      <c r="A11" s="30">
        <v>7</v>
      </c>
      <c r="B11" s="62"/>
      <c r="C11" s="54"/>
      <c r="D11" s="55"/>
      <c r="E11" s="56"/>
      <c r="F11" s="56"/>
      <c r="G11" s="121"/>
      <c r="H11" s="116"/>
      <c r="I11" s="57"/>
      <c r="J11" s="58"/>
      <c r="K11" s="59"/>
      <c r="L11" s="112"/>
      <c r="M11" s="109"/>
      <c r="N11" s="60"/>
      <c r="O11" s="50"/>
      <c r="P11" s="51"/>
      <c r="Q11" s="52"/>
      <c r="R11" s="52"/>
      <c r="S11" s="177">
        <f>IF(B11="","",IF(ISNA(VLOOKUP(B11,Celkove!$B$6:$M$71,12,FALSE)),"Neni seznamu!",""))</f>
      </c>
    </row>
    <row r="12" spans="1:19" ht="12.75">
      <c r="A12" s="30">
        <f aca="true" t="shared" si="0" ref="A12:A52">A11+1</f>
        <v>8</v>
      </c>
      <c r="B12" s="61"/>
      <c r="C12" s="54"/>
      <c r="D12" s="55"/>
      <c r="E12" s="56"/>
      <c r="F12" s="56"/>
      <c r="G12" s="121"/>
      <c r="H12" s="116"/>
      <c r="I12" s="57"/>
      <c r="J12" s="58"/>
      <c r="K12" s="59"/>
      <c r="L12" s="112"/>
      <c r="M12" s="109"/>
      <c r="N12" s="60"/>
      <c r="O12" s="50"/>
      <c r="P12" s="51"/>
      <c r="Q12" s="52"/>
      <c r="R12" s="52"/>
      <c r="S12" s="177">
        <f>IF(B12="","",IF(ISNA(VLOOKUP(B12,Celkove!$B$6:$M$71,12,FALSE)),"Neni seznamu!",""))</f>
      </c>
    </row>
    <row r="13" spans="1:19" ht="12.75">
      <c r="A13" s="30">
        <f t="shared" si="0"/>
        <v>9</v>
      </c>
      <c r="B13" s="63"/>
      <c r="C13" s="54"/>
      <c r="D13" s="55"/>
      <c r="E13" s="56"/>
      <c r="F13" s="56"/>
      <c r="G13" s="121"/>
      <c r="H13" s="116"/>
      <c r="I13" s="57"/>
      <c r="J13" s="58"/>
      <c r="K13" s="59"/>
      <c r="L13" s="112"/>
      <c r="M13" s="109"/>
      <c r="N13" s="60"/>
      <c r="O13" s="50"/>
      <c r="P13" s="51"/>
      <c r="Q13" s="52"/>
      <c r="R13" s="52"/>
      <c r="S13" s="177">
        <f>IF(B13="","",IF(ISNA(VLOOKUP(B13,Celkove!$B$6:$M$71,12,FALSE)),"Neni seznamu!",""))</f>
      </c>
    </row>
    <row r="14" spans="1:19" ht="12.75">
      <c r="A14" s="30">
        <f t="shared" si="0"/>
        <v>10</v>
      </c>
      <c r="B14" s="63"/>
      <c r="C14" s="54"/>
      <c r="D14" s="55"/>
      <c r="E14" s="56"/>
      <c r="F14" s="56"/>
      <c r="G14" s="121"/>
      <c r="H14" s="116"/>
      <c r="I14" s="57"/>
      <c r="J14" s="58"/>
      <c r="K14" s="59"/>
      <c r="L14" s="112"/>
      <c r="M14" s="109"/>
      <c r="N14" s="60"/>
      <c r="O14" s="50"/>
      <c r="P14" s="51"/>
      <c r="Q14" s="52"/>
      <c r="R14" s="52"/>
      <c r="S14" s="177">
        <f>IF(B14="","",IF(ISNA(VLOOKUP(B14,Celkove!$B$6:$M$71,12,FALSE)),"Neni seznamu!",""))</f>
      </c>
    </row>
    <row r="15" spans="1:19" ht="12.75">
      <c r="A15" s="30">
        <f t="shared" si="0"/>
        <v>11</v>
      </c>
      <c r="B15" s="61"/>
      <c r="C15" s="54"/>
      <c r="D15" s="55"/>
      <c r="E15" s="56"/>
      <c r="F15" s="56"/>
      <c r="G15" s="121"/>
      <c r="H15" s="116"/>
      <c r="I15" s="57"/>
      <c r="J15" s="58"/>
      <c r="K15" s="59"/>
      <c r="L15" s="112"/>
      <c r="M15" s="109"/>
      <c r="N15" s="60"/>
      <c r="O15" s="50"/>
      <c r="P15" s="51"/>
      <c r="Q15" s="52"/>
      <c r="R15" s="52"/>
      <c r="S15" s="177">
        <f>IF(B15="","",IF(ISNA(VLOOKUP(B15,Celkove!$B$6:$M$71,12,FALSE)),"Neni seznamu!",""))</f>
      </c>
    </row>
    <row r="16" spans="1:19" ht="13.5" thickBot="1">
      <c r="A16" s="31">
        <f t="shared" si="0"/>
        <v>12</v>
      </c>
      <c r="B16" s="64"/>
      <c r="C16" s="65"/>
      <c r="D16" s="66"/>
      <c r="E16" s="67"/>
      <c r="F16" s="67"/>
      <c r="G16" s="122"/>
      <c r="H16" s="116"/>
      <c r="I16" s="68"/>
      <c r="J16" s="69"/>
      <c r="K16" s="70"/>
      <c r="L16" s="113"/>
      <c r="M16" s="110"/>
      <c r="N16" s="71"/>
      <c r="O16" s="72"/>
      <c r="P16" s="73"/>
      <c r="Q16" s="74"/>
      <c r="R16" s="74"/>
      <c r="S16" s="177">
        <f>IF(B16="","",IF(ISNA(VLOOKUP(B16,Celkove!$B$6:$M$71,12,FALSE)),"Neni seznamu!",""))</f>
      </c>
    </row>
    <row r="17" spans="1:19" ht="13.5" thickTop="1">
      <c r="A17" s="29">
        <f t="shared" si="0"/>
        <v>13</v>
      </c>
      <c r="B17" s="75"/>
      <c r="C17" s="43"/>
      <c r="D17" s="44"/>
      <c r="E17" s="45"/>
      <c r="F17" s="45"/>
      <c r="G17" s="123"/>
      <c r="H17" s="116"/>
      <c r="I17" s="46"/>
      <c r="J17" s="47"/>
      <c r="K17" s="48"/>
      <c r="L17" s="111"/>
      <c r="M17" s="108"/>
      <c r="N17" s="49"/>
      <c r="O17" s="50"/>
      <c r="P17" s="51"/>
      <c r="Q17" s="52"/>
      <c r="R17" s="52"/>
      <c r="S17" s="177">
        <f>IF(B17="","",IF(ISNA(VLOOKUP(B17,Celkove!$B$6:$M$71,12,FALSE)),"Neni seznamu!",""))</f>
      </c>
    </row>
    <row r="18" spans="1:19" ht="12.75">
      <c r="A18" s="30">
        <f t="shared" si="0"/>
        <v>14</v>
      </c>
      <c r="B18" s="63"/>
      <c r="C18" s="54"/>
      <c r="D18" s="55"/>
      <c r="E18" s="56"/>
      <c r="F18" s="56"/>
      <c r="G18" s="121"/>
      <c r="H18" s="116"/>
      <c r="I18" s="57"/>
      <c r="J18" s="58"/>
      <c r="K18" s="59"/>
      <c r="L18" s="112"/>
      <c r="M18" s="109"/>
      <c r="N18" s="60"/>
      <c r="O18" s="50"/>
      <c r="P18" s="51"/>
      <c r="Q18" s="52"/>
      <c r="R18" s="52"/>
      <c r="S18" s="177">
        <f>IF(B18="","",IF(ISNA(VLOOKUP(B18,Celkove!$B$6:$M$71,12,FALSE)),"Neni seznamu!",""))</f>
      </c>
    </row>
    <row r="19" spans="1:19" ht="12.75">
      <c r="A19" s="30">
        <f t="shared" si="0"/>
        <v>15</v>
      </c>
      <c r="B19" s="61"/>
      <c r="C19" s="54"/>
      <c r="D19" s="55"/>
      <c r="E19" s="56"/>
      <c r="F19" s="56"/>
      <c r="G19" s="121"/>
      <c r="H19" s="116"/>
      <c r="I19" s="57"/>
      <c r="J19" s="58"/>
      <c r="K19" s="59"/>
      <c r="L19" s="112"/>
      <c r="M19" s="109"/>
      <c r="N19" s="60"/>
      <c r="O19" s="50"/>
      <c r="P19" s="51"/>
      <c r="Q19" s="52"/>
      <c r="R19" s="52"/>
      <c r="S19" s="177">
        <f>IF(B19="","",IF(ISNA(VLOOKUP(B19,Celkove!$B$6:$M$71,12,FALSE)),"Neni seznamu!",""))</f>
      </c>
    </row>
    <row r="20" spans="1:19" ht="12.75">
      <c r="A20" s="30">
        <f t="shared" si="0"/>
        <v>16</v>
      </c>
      <c r="B20" s="61"/>
      <c r="C20" s="54"/>
      <c r="D20" s="55"/>
      <c r="E20" s="56"/>
      <c r="F20" s="56"/>
      <c r="G20" s="121"/>
      <c r="H20" s="116"/>
      <c r="I20" s="57"/>
      <c r="J20" s="58"/>
      <c r="K20" s="59"/>
      <c r="L20" s="112"/>
      <c r="M20" s="109"/>
      <c r="N20" s="60"/>
      <c r="O20" s="50"/>
      <c r="P20" s="51"/>
      <c r="Q20" s="52"/>
      <c r="R20" s="52"/>
      <c r="S20" s="177">
        <f>IF(B20="","",IF(ISNA(VLOOKUP(B20,Celkove!$B$6:$M$71,12,FALSE)),"Neni seznamu!",""))</f>
      </c>
    </row>
    <row r="21" spans="1:19" ht="12.75">
      <c r="A21" s="30">
        <f t="shared" si="0"/>
        <v>17</v>
      </c>
      <c r="B21" s="62"/>
      <c r="C21" s="54"/>
      <c r="D21" s="55"/>
      <c r="E21" s="56"/>
      <c r="F21" s="56"/>
      <c r="G21" s="121"/>
      <c r="H21" s="116"/>
      <c r="I21" s="57"/>
      <c r="J21" s="58"/>
      <c r="K21" s="59"/>
      <c r="L21" s="112"/>
      <c r="M21" s="109"/>
      <c r="N21" s="60"/>
      <c r="O21" s="50"/>
      <c r="P21" s="51"/>
      <c r="Q21" s="52"/>
      <c r="R21" s="52"/>
      <c r="S21" s="177">
        <f>IF(B21="","",IF(ISNA(VLOOKUP(B21,Celkove!$B$6:$M$71,12,FALSE)),"Neni seznamu!",""))</f>
      </c>
    </row>
    <row r="22" spans="1:19" ht="12.75">
      <c r="A22" s="30">
        <f t="shared" si="0"/>
        <v>18</v>
      </c>
      <c r="B22" s="53"/>
      <c r="C22" s="76"/>
      <c r="D22" s="55"/>
      <c r="E22" s="56"/>
      <c r="F22" s="56"/>
      <c r="G22" s="121"/>
      <c r="H22" s="116"/>
      <c r="I22" s="57"/>
      <c r="J22" s="58"/>
      <c r="K22" s="59"/>
      <c r="L22" s="112"/>
      <c r="M22" s="109"/>
      <c r="N22" s="60"/>
      <c r="O22" s="50"/>
      <c r="P22" s="51"/>
      <c r="Q22" s="52"/>
      <c r="R22" s="52"/>
      <c r="S22" s="177">
        <f>IF(B22="","",IF(ISNA(VLOOKUP(B22,Celkove!$B$6:$M$71,12,FALSE)),"Neni seznamu!",""))</f>
      </c>
    </row>
    <row r="23" spans="1:19" ht="12.75">
      <c r="A23" s="30">
        <f t="shared" si="0"/>
        <v>19</v>
      </c>
      <c r="B23" s="62"/>
      <c r="C23" s="54"/>
      <c r="D23" s="55"/>
      <c r="E23" s="56"/>
      <c r="F23" s="56"/>
      <c r="G23" s="121"/>
      <c r="H23" s="116"/>
      <c r="I23" s="57"/>
      <c r="J23" s="58"/>
      <c r="K23" s="59"/>
      <c r="L23" s="112"/>
      <c r="M23" s="109"/>
      <c r="N23" s="60"/>
      <c r="O23" s="50"/>
      <c r="P23" s="51"/>
      <c r="Q23" s="52"/>
      <c r="R23" s="52"/>
      <c r="S23" s="177">
        <f>IF(B23="","",IF(ISNA(VLOOKUP(B23,Celkove!$B$6:$M$71,12,FALSE)),"Neni seznamu!",""))</f>
      </c>
    </row>
    <row r="24" spans="1:19" ht="12.75">
      <c r="A24" s="30">
        <f t="shared" si="0"/>
        <v>20</v>
      </c>
      <c r="B24" s="63"/>
      <c r="C24" s="54"/>
      <c r="D24" s="55"/>
      <c r="E24" s="56"/>
      <c r="F24" s="56"/>
      <c r="G24" s="121"/>
      <c r="H24" s="116"/>
      <c r="I24" s="57"/>
      <c r="J24" s="58"/>
      <c r="K24" s="59"/>
      <c r="L24" s="112"/>
      <c r="M24" s="109"/>
      <c r="N24" s="60"/>
      <c r="O24" s="50"/>
      <c r="P24" s="51"/>
      <c r="Q24" s="52"/>
      <c r="R24" s="52"/>
      <c r="S24" s="177">
        <f>IF(B24="","",IF(ISNA(VLOOKUP(B24,Celkove!$B$6:$M$71,12,FALSE)),"Neni seznamu!",""))</f>
      </c>
    </row>
    <row r="25" spans="1:19" ht="12.75">
      <c r="A25" s="30">
        <f t="shared" si="0"/>
        <v>21</v>
      </c>
      <c r="B25" s="62"/>
      <c r="C25" s="54"/>
      <c r="D25" s="55"/>
      <c r="E25" s="56"/>
      <c r="F25" s="56"/>
      <c r="G25" s="121"/>
      <c r="H25" s="116"/>
      <c r="I25" s="57"/>
      <c r="J25" s="58"/>
      <c r="K25" s="59"/>
      <c r="L25" s="112"/>
      <c r="M25" s="109"/>
      <c r="N25" s="60"/>
      <c r="O25" s="50"/>
      <c r="P25" s="51"/>
      <c r="Q25" s="52"/>
      <c r="R25" s="52"/>
      <c r="S25" s="177">
        <f>IF(B25="","",IF(ISNA(VLOOKUP(B25,Celkove!$B$6:$M$71,12,FALSE)),"Neni seznamu!",""))</f>
      </c>
    </row>
    <row r="26" spans="1:19" ht="12.75">
      <c r="A26" s="30">
        <f t="shared" si="0"/>
        <v>22</v>
      </c>
      <c r="B26" s="62"/>
      <c r="C26" s="54"/>
      <c r="D26" s="55"/>
      <c r="E26" s="56"/>
      <c r="F26" s="56"/>
      <c r="G26" s="121"/>
      <c r="H26" s="116"/>
      <c r="I26" s="57"/>
      <c r="J26" s="58"/>
      <c r="K26" s="59"/>
      <c r="L26" s="112"/>
      <c r="M26" s="109"/>
      <c r="N26" s="60"/>
      <c r="O26" s="50"/>
      <c r="P26" s="51"/>
      <c r="Q26" s="52"/>
      <c r="R26" s="52"/>
      <c r="S26" s="177">
        <f>IF(B26="","",IF(ISNA(VLOOKUP(B26,Celkove!$B$6:$M$71,12,FALSE)),"Neni seznamu!",""))</f>
      </c>
    </row>
    <row r="27" spans="1:19" ht="12.75">
      <c r="A27" s="30">
        <f t="shared" si="0"/>
        <v>23</v>
      </c>
      <c r="B27" s="63"/>
      <c r="C27" s="54"/>
      <c r="D27" s="55"/>
      <c r="E27" s="56"/>
      <c r="F27" s="56"/>
      <c r="G27" s="121"/>
      <c r="H27" s="116"/>
      <c r="I27" s="57"/>
      <c r="J27" s="58"/>
      <c r="K27" s="59"/>
      <c r="L27" s="112"/>
      <c r="M27" s="109"/>
      <c r="N27" s="60"/>
      <c r="O27" s="50"/>
      <c r="P27" s="51"/>
      <c r="Q27" s="52"/>
      <c r="R27" s="52"/>
      <c r="S27" s="177">
        <f>IF(B27="","",IF(ISNA(VLOOKUP(B27,Celkove!$B$6:$M$71,12,FALSE)),"Neni seznamu!",""))</f>
      </c>
    </row>
    <row r="28" spans="1:19" ht="13.5" thickBot="1">
      <c r="A28" s="31">
        <f t="shared" si="0"/>
        <v>24</v>
      </c>
      <c r="B28" s="64"/>
      <c r="C28" s="65"/>
      <c r="D28" s="66"/>
      <c r="E28" s="67"/>
      <c r="F28" s="67"/>
      <c r="G28" s="122"/>
      <c r="H28" s="116"/>
      <c r="I28" s="68"/>
      <c r="J28" s="69"/>
      <c r="K28" s="70"/>
      <c r="L28" s="113"/>
      <c r="M28" s="110"/>
      <c r="N28" s="71"/>
      <c r="O28" s="72"/>
      <c r="P28" s="73"/>
      <c r="Q28" s="74"/>
      <c r="R28" s="74"/>
      <c r="S28" s="177">
        <f>IF(B28="","",IF(ISNA(VLOOKUP(B28,Celkove!$B$6:$M$71,12,FALSE)),"Neni seznamu!",""))</f>
      </c>
    </row>
    <row r="29" spans="1:19" ht="13.5" thickTop="1">
      <c r="A29" s="29">
        <f t="shared" si="0"/>
        <v>25</v>
      </c>
      <c r="B29" s="77"/>
      <c r="C29" s="43"/>
      <c r="D29" s="44"/>
      <c r="E29" s="45"/>
      <c r="F29" s="45"/>
      <c r="G29" s="123"/>
      <c r="H29" s="116"/>
      <c r="I29" s="46"/>
      <c r="J29" s="47"/>
      <c r="K29" s="46"/>
      <c r="L29" s="111"/>
      <c r="M29" s="108"/>
      <c r="N29" s="49"/>
      <c r="O29" s="50"/>
      <c r="P29" s="51"/>
      <c r="Q29" s="52"/>
      <c r="R29" s="52"/>
      <c r="S29" s="177">
        <f>IF(B29="","",IF(ISNA(VLOOKUP(B29,Celkove!$B$6:$M$71,12,FALSE)),"Neni seznamu!",""))</f>
      </c>
    </row>
    <row r="30" spans="1:19" ht="12.75">
      <c r="A30" s="30">
        <f t="shared" si="0"/>
        <v>26</v>
      </c>
      <c r="B30" s="53"/>
      <c r="C30" s="54"/>
      <c r="D30" s="55"/>
      <c r="E30" s="56"/>
      <c r="F30" s="56"/>
      <c r="G30" s="121"/>
      <c r="H30" s="116"/>
      <c r="I30" s="57"/>
      <c r="J30" s="58"/>
      <c r="K30" s="57"/>
      <c r="L30" s="112"/>
      <c r="M30" s="109"/>
      <c r="N30" s="60"/>
      <c r="O30" s="50"/>
      <c r="P30" s="51"/>
      <c r="Q30" s="52"/>
      <c r="R30" s="52"/>
      <c r="S30" s="177">
        <f>IF(B30="","",IF(ISNA(VLOOKUP(B30,Celkove!$B$6:$M$71,12,FALSE)),"Neni seznamu!",""))</f>
      </c>
    </row>
    <row r="31" spans="1:19" ht="12.75">
      <c r="A31" s="30">
        <f t="shared" si="0"/>
        <v>27</v>
      </c>
      <c r="B31" s="53"/>
      <c r="C31" s="54"/>
      <c r="D31" s="55"/>
      <c r="E31" s="56"/>
      <c r="F31" s="56"/>
      <c r="G31" s="121"/>
      <c r="H31" s="116"/>
      <c r="I31" s="57"/>
      <c r="J31" s="58"/>
      <c r="K31" s="57"/>
      <c r="L31" s="112"/>
      <c r="M31" s="109"/>
      <c r="N31" s="60"/>
      <c r="O31" s="50"/>
      <c r="P31" s="51"/>
      <c r="Q31" s="52"/>
      <c r="R31" s="52"/>
      <c r="S31" s="177">
        <f>IF(B31="","",IF(ISNA(VLOOKUP(B31,Celkove!$B$6:$M$71,12,FALSE)),"Neni seznamu!",""))</f>
      </c>
    </row>
    <row r="32" spans="1:19" ht="12.75">
      <c r="A32" s="30">
        <f t="shared" si="0"/>
        <v>28</v>
      </c>
      <c r="B32" s="61"/>
      <c r="C32" s="54"/>
      <c r="D32" s="55"/>
      <c r="E32" s="56"/>
      <c r="F32" s="56"/>
      <c r="G32" s="121"/>
      <c r="H32" s="116"/>
      <c r="I32" s="57"/>
      <c r="J32" s="58"/>
      <c r="K32" s="57"/>
      <c r="L32" s="112"/>
      <c r="M32" s="109"/>
      <c r="N32" s="60"/>
      <c r="O32" s="50"/>
      <c r="P32" s="51"/>
      <c r="Q32" s="52"/>
      <c r="R32" s="52"/>
      <c r="S32" s="177">
        <f>IF(B32="","",IF(ISNA(VLOOKUP(B32,Celkove!$B$6:$M$71,12,FALSE)),"Neni seznamu!",""))</f>
      </c>
    </row>
    <row r="33" spans="1:19" ht="12.75">
      <c r="A33" s="30">
        <f t="shared" si="0"/>
        <v>29</v>
      </c>
      <c r="B33" s="53"/>
      <c r="C33" s="54"/>
      <c r="D33" s="55"/>
      <c r="E33" s="56"/>
      <c r="F33" s="56"/>
      <c r="G33" s="121"/>
      <c r="H33" s="116"/>
      <c r="I33" s="57"/>
      <c r="J33" s="58"/>
      <c r="K33" s="57"/>
      <c r="L33" s="112"/>
      <c r="M33" s="109"/>
      <c r="N33" s="60"/>
      <c r="O33" s="50"/>
      <c r="P33" s="51"/>
      <c r="Q33" s="52"/>
      <c r="R33" s="52"/>
      <c r="S33" s="177">
        <f>IF(B33="","",IF(ISNA(VLOOKUP(B33,Celkove!$B$6:$M$71,12,FALSE)),"Neni seznamu!",""))</f>
      </c>
    </row>
    <row r="34" spans="1:19" ht="12.75">
      <c r="A34" s="30">
        <f t="shared" si="0"/>
        <v>30</v>
      </c>
      <c r="B34" s="61"/>
      <c r="C34" s="54"/>
      <c r="D34" s="55"/>
      <c r="E34" s="56"/>
      <c r="F34" s="56"/>
      <c r="G34" s="121"/>
      <c r="H34" s="116"/>
      <c r="I34" s="57"/>
      <c r="J34" s="58"/>
      <c r="K34" s="57"/>
      <c r="L34" s="112"/>
      <c r="M34" s="109"/>
      <c r="N34" s="60"/>
      <c r="O34" s="50"/>
      <c r="P34" s="51"/>
      <c r="Q34" s="52"/>
      <c r="R34" s="52"/>
      <c r="S34" s="177">
        <f>IF(B34="","",IF(ISNA(VLOOKUP(B34,Celkove!$B$6:$M$71,12,FALSE)),"Neni seznamu!",""))</f>
      </c>
    </row>
    <row r="35" spans="1:19" ht="12.75">
      <c r="A35" s="30">
        <f t="shared" si="0"/>
        <v>31</v>
      </c>
      <c r="B35" s="53"/>
      <c r="C35" s="54"/>
      <c r="D35" s="55"/>
      <c r="E35" s="56"/>
      <c r="F35" s="56"/>
      <c r="G35" s="121"/>
      <c r="H35" s="116"/>
      <c r="I35" s="57"/>
      <c r="J35" s="58"/>
      <c r="K35" s="57"/>
      <c r="L35" s="112"/>
      <c r="M35" s="109"/>
      <c r="N35" s="60"/>
      <c r="O35" s="50"/>
      <c r="P35" s="51"/>
      <c r="Q35" s="52"/>
      <c r="R35" s="52"/>
      <c r="S35" s="177">
        <f>IF(B35="","",IF(ISNA(VLOOKUP(B35,Celkove!$B$6:$M$71,12,FALSE)),"Neni seznamu!",""))</f>
      </c>
    </row>
    <row r="36" spans="1:19" ht="12.75">
      <c r="A36" s="30">
        <f t="shared" si="0"/>
        <v>32</v>
      </c>
      <c r="B36" s="53"/>
      <c r="C36" s="54"/>
      <c r="D36" s="55"/>
      <c r="E36" s="56"/>
      <c r="F36" s="56"/>
      <c r="G36" s="121"/>
      <c r="H36" s="116"/>
      <c r="I36" s="57"/>
      <c r="J36" s="58"/>
      <c r="K36" s="57"/>
      <c r="L36" s="112"/>
      <c r="M36" s="109"/>
      <c r="N36" s="60"/>
      <c r="O36" s="50"/>
      <c r="P36" s="51"/>
      <c r="Q36" s="52"/>
      <c r="R36" s="52"/>
      <c r="S36" s="177">
        <f>IF(B36="","",IF(ISNA(VLOOKUP(B36,Celkove!$B$6:$M$71,12,FALSE)),"Neni seznamu!",""))</f>
      </c>
    </row>
    <row r="37" spans="1:19" ht="12.75">
      <c r="A37" s="30">
        <f t="shared" si="0"/>
        <v>33</v>
      </c>
      <c r="B37" s="61"/>
      <c r="C37" s="54"/>
      <c r="D37" s="55"/>
      <c r="E37" s="56"/>
      <c r="F37" s="56"/>
      <c r="G37" s="121"/>
      <c r="H37" s="116"/>
      <c r="I37" s="57"/>
      <c r="J37" s="58"/>
      <c r="K37" s="57"/>
      <c r="L37" s="112"/>
      <c r="M37" s="109"/>
      <c r="N37" s="60"/>
      <c r="O37" s="50"/>
      <c r="P37" s="51"/>
      <c r="Q37" s="52"/>
      <c r="R37" s="52"/>
      <c r="S37" s="177">
        <f>IF(B37="","",IF(ISNA(VLOOKUP(B37,Celkove!$B$6:$M$71,12,FALSE)),"Neni seznamu!",""))</f>
      </c>
    </row>
    <row r="38" spans="1:19" ht="12.75">
      <c r="A38" s="30">
        <f t="shared" si="0"/>
        <v>34</v>
      </c>
      <c r="B38" s="53"/>
      <c r="C38" s="54"/>
      <c r="D38" s="55"/>
      <c r="E38" s="56"/>
      <c r="F38" s="56"/>
      <c r="G38" s="121"/>
      <c r="H38" s="116"/>
      <c r="I38" s="57"/>
      <c r="J38" s="58"/>
      <c r="K38" s="57"/>
      <c r="L38" s="112"/>
      <c r="M38" s="109"/>
      <c r="N38" s="60"/>
      <c r="O38" s="50"/>
      <c r="P38" s="51"/>
      <c r="Q38" s="52"/>
      <c r="R38" s="52"/>
      <c r="S38" s="177">
        <f>IF(B38="","",IF(ISNA(VLOOKUP(B38,Celkove!$B$6:$M$71,12,FALSE)),"Neni seznamu!",""))</f>
      </c>
    </row>
    <row r="39" spans="1:19" ht="12.75">
      <c r="A39" s="30">
        <f t="shared" si="0"/>
        <v>35</v>
      </c>
      <c r="B39" s="61"/>
      <c r="C39" s="54"/>
      <c r="D39" s="55"/>
      <c r="E39" s="56"/>
      <c r="F39" s="56"/>
      <c r="G39" s="121"/>
      <c r="H39" s="116"/>
      <c r="I39" s="57"/>
      <c r="J39" s="58"/>
      <c r="K39" s="57"/>
      <c r="L39" s="112"/>
      <c r="M39" s="109"/>
      <c r="N39" s="60"/>
      <c r="O39" s="50"/>
      <c r="P39" s="51"/>
      <c r="Q39" s="52"/>
      <c r="R39" s="52"/>
      <c r="S39" s="177">
        <f>IF(B39="","",IF(ISNA(VLOOKUP(B39,Celkove!$B$6:$M$71,12,FALSE)),"Neni seznamu!",""))</f>
      </c>
    </row>
    <row r="40" spans="1:19" ht="12.75">
      <c r="A40" s="30">
        <f t="shared" si="0"/>
        <v>36</v>
      </c>
      <c r="B40" s="53"/>
      <c r="C40" s="54"/>
      <c r="D40" s="55"/>
      <c r="E40" s="56"/>
      <c r="F40" s="56"/>
      <c r="G40" s="121"/>
      <c r="H40" s="116"/>
      <c r="I40" s="57"/>
      <c r="J40" s="58"/>
      <c r="K40" s="57"/>
      <c r="L40" s="112"/>
      <c r="M40" s="109"/>
      <c r="N40" s="60"/>
      <c r="O40" s="50"/>
      <c r="P40" s="51"/>
      <c r="Q40" s="52"/>
      <c r="R40" s="52"/>
      <c r="S40" s="177">
        <f>IF(B40="","",IF(ISNA(VLOOKUP(B40,Celkove!$B$6:$M$71,12,FALSE)),"Neni seznamu!",""))</f>
      </c>
    </row>
    <row r="41" spans="1:19" ht="12.75">
      <c r="A41" s="30">
        <f t="shared" si="0"/>
        <v>37</v>
      </c>
      <c r="B41" s="53"/>
      <c r="C41" s="54"/>
      <c r="D41" s="55"/>
      <c r="E41" s="56"/>
      <c r="F41" s="56"/>
      <c r="G41" s="121"/>
      <c r="H41" s="116"/>
      <c r="I41" s="57"/>
      <c r="J41" s="58"/>
      <c r="K41" s="57"/>
      <c r="L41" s="112"/>
      <c r="M41" s="109"/>
      <c r="N41" s="60"/>
      <c r="O41" s="50"/>
      <c r="P41" s="51"/>
      <c r="Q41" s="52"/>
      <c r="R41" s="52"/>
      <c r="S41" s="177">
        <f>IF(B41="","",IF(ISNA(VLOOKUP(B41,Celkove!$B$6:$M$71,12,FALSE)),"Neni seznamu!",""))</f>
      </c>
    </row>
    <row r="42" spans="1:19" ht="12.75">
      <c r="A42" s="30">
        <f t="shared" si="0"/>
        <v>38</v>
      </c>
      <c r="B42" s="61"/>
      <c r="C42" s="54"/>
      <c r="D42" s="55"/>
      <c r="E42" s="56"/>
      <c r="F42" s="56"/>
      <c r="G42" s="121"/>
      <c r="H42" s="116"/>
      <c r="I42" s="57"/>
      <c r="J42" s="58"/>
      <c r="K42" s="57"/>
      <c r="L42" s="112"/>
      <c r="M42" s="109"/>
      <c r="N42" s="60"/>
      <c r="O42" s="50"/>
      <c r="P42" s="51"/>
      <c r="Q42" s="52"/>
      <c r="R42" s="52"/>
      <c r="S42" s="177">
        <f>IF(B42="","",IF(ISNA(VLOOKUP(B42,Celkove!$B$6:$M$71,12,FALSE)),"Neni seznamu!",""))</f>
      </c>
    </row>
    <row r="43" spans="1:19" ht="12.75">
      <c r="A43" s="30">
        <f t="shared" si="0"/>
        <v>39</v>
      </c>
      <c r="B43" s="53"/>
      <c r="C43" s="54"/>
      <c r="D43" s="55"/>
      <c r="E43" s="56"/>
      <c r="F43" s="56"/>
      <c r="G43" s="121"/>
      <c r="H43" s="116"/>
      <c r="I43" s="57"/>
      <c r="J43" s="58"/>
      <c r="K43" s="57"/>
      <c r="L43" s="112"/>
      <c r="M43" s="109"/>
      <c r="N43" s="60"/>
      <c r="O43" s="50"/>
      <c r="P43" s="51"/>
      <c r="Q43" s="52"/>
      <c r="R43" s="52"/>
      <c r="S43" s="177">
        <f>IF(B43="","",IF(ISNA(VLOOKUP(B43,Celkove!$B$6:$M$71,12,FALSE)),"Neni seznamu!",""))</f>
      </c>
    </row>
    <row r="44" spans="1:19" ht="12.75">
      <c r="A44" s="30">
        <f t="shared" si="0"/>
        <v>40</v>
      </c>
      <c r="B44" s="53"/>
      <c r="C44" s="54"/>
      <c r="D44" s="55"/>
      <c r="E44" s="56"/>
      <c r="F44" s="56"/>
      <c r="G44" s="121"/>
      <c r="H44" s="116"/>
      <c r="I44" s="57"/>
      <c r="J44" s="58"/>
      <c r="K44" s="57"/>
      <c r="L44" s="112"/>
      <c r="M44" s="109"/>
      <c r="N44" s="60"/>
      <c r="O44" s="50"/>
      <c r="P44" s="51"/>
      <c r="Q44" s="52"/>
      <c r="R44" s="52"/>
      <c r="S44" s="177">
        <f>IF(B44="","",IF(ISNA(VLOOKUP(B44,Celkove!$B$6:$M$71,12,FALSE)),"Neni seznamu!",""))</f>
      </c>
    </row>
    <row r="45" spans="1:19" ht="13.5" thickBot="1">
      <c r="A45" s="125">
        <f t="shared" si="0"/>
        <v>41</v>
      </c>
      <c r="B45" s="64"/>
      <c r="C45" s="65"/>
      <c r="D45" s="66"/>
      <c r="E45" s="67"/>
      <c r="F45" s="67"/>
      <c r="G45" s="122"/>
      <c r="H45" s="117"/>
      <c r="I45" s="68"/>
      <c r="J45" s="69"/>
      <c r="K45" s="68"/>
      <c r="L45" s="113"/>
      <c r="M45" s="110"/>
      <c r="N45" s="71"/>
      <c r="O45" s="78"/>
      <c r="P45" s="79"/>
      <c r="Q45" s="80"/>
      <c r="R45" s="80"/>
      <c r="S45" s="177">
        <f>IF(B45="","",IF(ISNA(VLOOKUP(B45,Celkove!$B$6:$M$71,12,FALSE)),"Neni seznamu!",""))</f>
      </c>
    </row>
    <row r="46" spans="1:19" ht="12.75">
      <c r="A46" s="124">
        <f t="shared" si="0"/>
        <v>42</v>
      </c>
      <c r="B46" s="81"/>
      <c r="C46" s="82"/>
      <c r="D46" s="83"/>
      <c r="E46" s="84"/>
      <c r="F46" s="84"/>
      <c r="G46" s="120"/>
      <c r="H46" s="115"/>
      <c r="I46" s="46"/>
      <c r="J46" s="47"/>
      <c r="K46" s="46"/>
      <c r="L46" s="111"/>
      <c r="M46" s="108"/>
      <c r="N46" s="49"/>
      <c r="O46" s="85"/>
      <c r="P46" s="86"/>
      <c r="Q46" s="87"/>
      <c r="R46" s="88"/>
      <c r="S46" s="177">
        <f>IF(B46="","",IF(ISNA(VLOOKUP(B46,Celkove!$B$6:$M$71,12,FALSE)),"Neni seznamu!",""))</f>
      </c>
    </row>
    <row r="47" spans="1:19" ht="12.75">
      <c r="A47" s="30">
        <f t="shared" si="0"/>
        <v>43</v>
      </c>
      <c r="B47" s="53"/>
      <c r="C47" s="54"/>
      <c r="D47" s="55"/>
      <c r="E47" s="56"/>
      <c r="F47" s="56"/>
      <c r="G47" s="121"/>
      <c r="H47" s="116"/>
      <c r="I47" s="57"/>
      <c r="J47" s="58"/>
      <c r="K47" s="57"/>
      <c r="L47" s="112"/>
      <c r="M47" s="109"/>
      <c r="N47" s="60"/>
      <c r="O47" s="50"/>
      <c r="P47" s="51"/>
      <c r="Q47" s="52"/>
      <c r="R47" s="89"/>
      <c r="S47" s="177">
        <f>IF(B47="","",IF(ISNA(VLOOKUP(B47,Celkove!$B$6:$M$71,12,FALSE)),"Neni seznamu!",""))</f>
      </c>
    </row>
    <row r="48" spans="1:19" ht="12.75">
      <c r="A48" s="30">
        <f t="shared" si="0"/>
        <v>44</v>
      </c>
      <c r="B48" s="53"/>
      <c r="C48" s="54"/>
      <c r="D48" s="55"/>
      <c r="E48" s="56"/>
      <c r="F48" s="56"/>
      <c r="G48" s="121"/>
      <c r="H48" s="116"/>
      <c r="I48" s="57"/>
      <c r="J48" s="58"/>
      <c r="K48" s="57"/>
      <c r="L48" s="112"/>
      <c r="M48" s="109"/>
      <c r="N48" s="60"/>
      <c r="O48" s="50"/>
      <c r="P48" s="51"/>
      <c r="Q48" s="52"/>
      <c r="R48" s="89"/>
      <c r="S48" s="177">
        <f>IF(B48="","",IF(ISNA(VLOOKUP(B48,Celkove!$B$6:$M$71,12,FALSE)),"Neni seznamu!",""))</f>
      </c>
    </row>
    <row r="49" spans="1:19" ht="12.75">
      <c r="A49" s="30">
        <f t="shared" si="0"/>
        <v>45</v>
      </c>
      <c r="B49" s="53"/>
      <c r="C49" s="54"/>
      <c r="D49" s="55"/>
      <c r="E49" s="56"/>
      <c r="F49" s="56"/>
      <c r="G49" s="121"/>
      <c r="H49" s="116"/>
      <c r="I49" s="57"/>
      <c r="J49" s="58"/>
      <c r="K49" s="57"/>
      <c r="L49" s="112"/>
      <c r="M49" s="109"/>
      <c r="N49" s="60"/>
      <c r="O49" s="50"/>
      <c r="P49" s="51"/>
      <c r="Q49" s="52"/>
      <c r="R49" s="89"/>
      <c r="S49" s="177">
        <f>IF(B49="","",IF(ISNA(VLOOKUP(B49,Celkove!$B$6:$M$71,12,FALSE)),"Neni seznamu!",""))</f>
      </c>
    </row>
    <row r="50" spans="1:19" ht="12.75">
      <c r="A50" s="30">
        <f t="shared" si="0"/>
        <v>46</v>
      </c>
      <c r="B50" s="53"/>
      <c r="C50" s="54"/>
      <c r="D50" s="55"/>
      <c r="E50" s="56"/>
      <c r="F50" s="56"/>
      <c r="G50" s="121"/>
      <c r="H50" s="116"/>
      <c r="I50" s="57"/>
      <c r="J50" s="58"/>
      <c r="K50" s="57"/>
      <c r="L50" s="112"/>
      <c r="M50" s="109"/>
      <c r="N50" s="60"/>
      <c r="O50" s="50"/>
      <c r="P50" s="51"/>
      <c r="Q50" s="52"/>
      <c r="R50" s="89"/>
      <c r="S50" s="177">
        <f>IF(B50="","",IF(ISNA(VLOOKUP(B50,Celkove!$B$6:$M$71,12,FALSE)),"Neni seznamu!",""))</f>
      </c>
    </row>
    <row r="51" spans="1:19" ht="12.75">
      <c r="A51" s="30">
        <f t="shared" si="0"/>
        <v>47</v>
      </c>
      <c r="B51" s="53"/>
      <c r="C51" s="54"/>
      <c r="D51" s="55"/>
      <c r="E51" s="56"/>
      <c r="F51" s="56"/>
      <c r="G51" s="121"/>
      <c r="H51" s="116"/>
      <c r="I51" s="57"/>
      <c r="J51" s="58"/>
      <c r="K51" s="57"/>
      <c r="L51" s="112"/>
      <c r="M51" s="109"/>
      <c r="N51" s="60"/>
      <c r="O51" s="50"/>
      <c r="P51" s="51"/>
      <c r="Q51" s="52"/>
      <c r="R51" s="89"/>
      <c r="S51" s="177">
        <f>IF(B51="","",IF(ISNA(VLOOKUP(B51,Celkove!$B$6:$M$71,12,FALSE)),"Neni seznamu!",""))</f>
      </c>
    </row>
    <row r="52" spans="1:19" ht="13.5" thickBot="1">
      <c r="A52" s="30">
        <f t="shared" si="0"/>
        <v>48</v>
      </c>
      <c r="B52" s="64"/>
      <c r="C52" s="65"/>
      <c r="D52" s="66"/>
      <c r="E52" s="67"/>
      <c r="F52" s="67"/>
      <c r="G52" s="122"/>
      <c r="H52" s="117"/>
      <c r="I52" s="68"/>
      <c r="J52" s="69"/>
      <c r="K52" s="68"/>
      <c r="L52" s="113"/>
      <c r="M52" s="110"/>
      <c r="N52" s="71"/>
      <c r="O52" s="72"/>
      <c r="P52" s="73"/>
      <c r="Q52" s="74"/>
      <c r="R52" s="90"/>
      <c r="S52" s="177">
        <f>IF(B51="","",IF(ISNA(VLOOKUP(B51,Celkove!$B$6:$M$71,12,FALSE)),"Neni seznamu!",""))</f>
      </c>
    </row>
    <row r="53" spans="1:18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6"/>
      <c r="Q53" s="36"/>
      <c r="R53" s="37"/>
    </row>
    <row r="54" spans="1:18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4"/>
      <c r="O54" s="34"/>
      <c r="P54" s="36"/>
      <c r="Q54" s="36"/>
      <c r="R54" s="37"/>
    </row>
    <row r="55" spans="1:18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4"/>
      <c r="O55" s="34"/>
      <c r="P55" s="36"/>
      <c r="Q55" s="36"/>
      <c r="R55" s="37"/>
    </row>
    <row r="56" spans="1:18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4"/>
      <c r="O56" s="34"/>
      <c r="P56" s="36"/>
      <c r="Q56" s="36"/>
      <c r="R56" s="37"/>
    </row>
    <row r="57" spans="1:18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4"/>
      <c r="O57" s="34"/>
      <c r="P57" s="36"/>
      <c r="Q57" s="36"/>
      <c r="R57" s="37"/>
    </row>
    <row r="58" spans="1:18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4"/>
      <c r="O58" s="34"/>
      <c r="P58" s="36"/>
      <c r="Q58" s="36"/>
      <c r="R58" s="37"/>
    </row>
    <row r="59" spans="1:18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4"/>
      <c r="O59" s="34"/>
      <c r="P59" s="36"/>
      <c r="Q59" s="36"/>
      <c r="R59" s="37"/>
    </row>
    <row r="60" spans="1:18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4"/>
      <c r="O60" s="34"/>
      <c r="P60" s="36"/>
      <c r="Q60" s="36"/>
      <c r="R60" s="37"/>
    </row>
    <row r="61" spans="1:18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4"/>
      <c r="O61" s="34"/>
      <c r="P61" s="36"/>
      <c r="Q61" s="36"/>
      <c r="R61" s="37"/>
    </row>
    <row r="62" spans="1:18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4"/>
      <c r="O62" s="34"/>
      <c r="P62" s="36"/>
      <c r="Q62" s="36"/>
      <c r="R62" s="37"/>
    </row>
    <row r="63" spans="1:18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4"/>
      <c r="O63" s="34"/>
      <c r="P63" s="36"/>
      <c r="Q63" s="36"/>
      <c r="R63" s="37"/>
    </row>
    <row r="64" spans="1:18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4"/>
      <c r="O64" s="34"/>
      <c r="P64" s="36"/>
      <c r="Q64" s="36"/>
      <c r="R64" s="37"/>
    </row>
  </sheetData>
  <sheetProtection selectLockedCells="1" selectUnlockedCells="1"/>
  <mergeCells count="10">
    <mergeCell ref="K3:L3"/>
    <mergeCell ref="O3:R3"/>
    <mergeCell ref="A1:R1"/>
    <mergeCell ref="A2:C2"/>
    <mergeCell ref="D2:G2"/>
    <mergeCell ref="I2:R2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S64"/>
  <sheetViews>
    <sheetView showZeros="0" zoomScalePageLayoutView="0" workbookViewId="0" topLeftCell="A1">
      <selection activeCell="A1" sqref="A1:R1"/>
    </sheetView>
  </sheetViews>
  <sheetFormatPr defaultColWidth="9.140625" defaultRowHeight="12.75"/>
  <cols>
    <col min="1" max="1" width="4.140625" style="26" customWidth="1"/>
    <col min="2" max="2" width="20.57421875" style="27" customWidth="1"/>
    <col min="3" max="3" width="3.28125" style="26" customWidth="1"/>
    <col min="4" max="6" width="5.140625" style="26" customWidth="1"/>
    <col min="7" max="7" width="5.00390625" style="26" customWidth="1"/>
    <col min="8" max="8" width="7.7109375" style="26" hidden="1" customWidth="1"/>
    <col min="9" max="9" width="7.28125" style="26" customWidth="1"/>
    <col min="10" max="10" width="6.57421875" style="26" customWidth="1"/>
    <col min="11" max="11" width="7.421875" style="28" customWidth="1"/>
    <col min="12" max="12" width="7.140625" style="28" customWidth="1"/>
    <col min="13" max="13" width="5.8515625" style="28" hidden="1" customWidth="1"/>
    <col min="14" max="14" width="0" style="26" hidden="1" customWidth="1"/>
    <col min="15" max="18" width="9.140625" style="26" customWidth="1"/>
    <col min="19" max="19" width="17.8515625" style="26" customWidth="1"/>
    <col min="20" max="16384" width="9.140625" style="26" customWidth="1"/>
  </cols>
  <sheetData>
    <row r="1" spans="1:18" s="91" customFormat="1" ht="28.5" customHeight="1" thickBot="1" thickTop="1">
      <c r="A1" s="182" t="s">
        <v>75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4"/>
    </row>
    <row r="2" spans="1:18" s="91" customFormat="1" ht="18.75" customHeight="1" thickBot="1" thickTop="1">
      <c r="A2" s="185"/>
      <c r="B2" s="186"/>
      <c r="C2" s="186"/>
      <c r="D2" s="187"/>
      <c r="E2" s="187"/>
      <c r="F2" s="187"/>
      <c r="G2" s="188"/>
      <c r="H2" s="92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19" s="91" customFormat="1" ht="19.5" customHeight="1" thickBot="1" thickTop="1">
      <c r="A3" s="191" t="s">
        <v>22</v>
      </c>
      <c r="B3" s="193" t="s">
        <v>23</v>
      </c>
      <c r="C3" s="93"/>
      <c r="D3" s="195" t="s">
        <v>24</v>
      </c>
      <c r="E3" s="195"/>
      <c r="F3" s="195"/>
      <c r="G3" s="196"/>
      <c r="H3" s="94"/>
      <c r="I3" s="197" t="s">
        <v>25</v>
      </c>
      <c r="J3" s="198"/>
      <c r="K3" s="179" t="s">
        <v>26</v>
      </c>
      <c r="L3" s="179"/>
      <c r="M3" s="95"/>
      <c r="N3" s="96" t="s">
        <v>26</v>
      </c>
      <c r="O3" s="180" t="s">
        <v>50</v>
      </c>
      <c r="P3" s="180"/>
      <c r="Q3" s="180"/>
      <c r="R3" s="181"/>
      <c r="S3" s="178" t="s">
        <v>54</v>
      </c>
    </row>
    <row r="4" spans="1:18" s="91" customFormat="1" ht="15.75" customHeight="1" thickBot="1" thickTop="1">
      <c r="A4" s="192"/>
      <c r="B4" s="194"/>
      <c r="C4" s="97"/>
      <c r="D4" s="98" t="s">
        <v>27</v>
      </c>
      <c r="E4" s="99" t="s">
        <v>28</v>
      </c>
      <c r="F4" s="99" t="s">
        <v>29</v>
      </c>
      <c r="G4" s="119" t="s">
        <v>30</v>
      </c>
      <c r="H4" s="118" t="s">
        <v>51</v>
      </c>
      <c r="I4" s="100" t="s">
        <v>31</v>
      </c>
      <c r="J4" s="101" t="s">
        <v>32</v>
      </c>
      <c r="K4" s="102" t="s">
        <v>33</v>
      </c>
      <c r="L4" s="103" t="s">
        <v>34</v>
      </c>
      <c r="M4" s="104" t="s">
        <v>35</v>
      </c>
      <c r="N4" s="105" t="s">
        <v>36</v>
      </c>
      <c r="O4" s="106" t="s">
        <v>37</v>
      </c>
      <c r="P4" s="106" t="s">
        <v>38</v>
      </c>
      <c r="Q4" s="107" t="s">
        <v>39</v>
      </c>
      <c r="R4" s="107" t="s">
        <v>40</v>
      </c>
    </row>
    <row r="5" spans="1:19" ht="13.5" thickTop="1">
      <c r="A5" s="29">
        <v>1</v>
      </c>
      <c r="B5" s="42"/>
      <c r="C5" s="43"/>
      <c r="D5" s="44"/>
      <c r="E5" s="45"/>
      <c r="F5" s="45"/>
      <c r="G5" s="120"/>
      <c r="H5" s="115"/>
      <c r="I5" s="46"/>
      <c r="J5" s="47"/>
      <c r="K5" s="48"/>
      <c r="L5" s="111"/>
      <c r="M5" s="108"/>
      <c r="N5" s="49"/>
      <c r="O5" s="50"/>
      <c r="P5" s="51"/>
      <c r="Q5" s="52"/>
      <c r="R5" s="52"/>
      <c r="S5" s="177">
        <f>IF(B5="","",IF(ISNA(VLOOKUP(B5,Celkove!$B$6:$M$71,12,FALSE)),"Neni seznamu!",""))</f>
      </c>
    </row>
    <row r="6" spans="1:19" ht="12.75">
      <c r="A6" s="30">
        <f>A5+1</f>
        <v>2</v>
      </c>
      <c r="B6" s="53"/>
      <c r="C6" s="54"/>
      <c r="D6" s="55"/>
      <c r="E6" s="56"/>
      <c r="F6" s="56"/>
      <c r="G6" s="121"/>
      <c r="H6" s="116"/>
      <c r="I6" s="57"/>
      <c r="J6" s="58"/>
      <c r="K6" s="59"/>
      <c r="L6" s="112"/>
      <c r="M6" s="109"/>
      <c r="N6" s="60"/>
      <c r="O6" s="50"/>
      <c r="P6" s="51"/>
      <c r="Q6" s="52"/>
      <c r="R6" s="52"/>
      <c r="S6" s="177">
        <f>IF(B6="","",IF(ISNA(VLOOKUP(B6,Celkove!$B$6:$M$71,12,FALSE)),"Neni seznamu!",""))</f>
      </c>
    </row>
    <row r="7" spans="1:19" ht="12.75">
      <c r="A7" s="30">
        <f>A6+1</f>
        <v>3</v>
      </c>
      <c r="B7" s="53"/>
      <c r="C7" s="54"/>
      <c r="D7" s="55"/>
      <c r="E7" s="56"/>
      <c r="F7" s="56"/>
      <c r="G7" s="121"/>
      <c r="H7" s="116"/>
      <c r="I7" s="57"/>
      <c r="J7" s="58"/>
      <c r="K7" s="59"/>
      <c r="L7" s="112"/>
      <c r="M7" s="109"/>
      <c r="N7" s="60"/>
      <c r="O7" s="50"/>
      <c r="P7" s="51"/>
      <c r="Q7" s="52"/>
      <c r="R7" s="52"/>
      <c r="S7" s="177">
        <f>IF(B7="","",IF(ISNA(VLOOKUP(B7,Celkove!$B$6:$M$71,12,FALSE)),"Neni seznamu!",""))</f>
      </c>
    </row>
    <row r="8" spans="1:19" ht="12.75">
      <c r="A8" s="30">
        <f>A7+1</f>
        <v>4</v>
      </c>
      <c r="B8" s="53"/>
      <c r="C8" s="54"/>
      <c r="D8" s="55"/>
      <c r="E8" s="56"/>
      <c r="F8" s="56"/>
      <c r="G8" s="121"/>
      <c r="H8" s="116"/>
      <c r="I8" s="57"/>
      <c r="J8" s="58"/>
      <c r="K8" s="59"/>
      <c r="L8" s="112"/>
      <c r="M8" s="109"/>
      <c r="N8" s="60"/>
      <c r="O8" s="50"/>
      <c r="P8" s="51"/>
      <c r="Q8" s="52"/>
      <c r="R8" s="52"/>
      <c r="S8" s="177">
        <f>IF(B8="","",IF(ISNA(VLOOKUP(B8,Celkove!$B$6:$M$71,12,FALSE)),"Neni seznamu!",""))</f>
      </c>
    </row>
    <row r="9" spans="1:19" ht="12.75">
      <c r="A9" s="30">
        <f>A8+1</f>
        <v>5</v>
      </c>
      <c r="B9" s="53"/>
      <c r="C9" s="54"/>
      <c r="D9" s="55"/>
      <c r="E9" s="56"/>
      <c r="F9" s="56"/>
      <c r="G9" s="121"/>
      <c r="H9" s="116"/>
      <c r="I9" s="57"/>
      <c r="J9" s="58"/>
      <c r="K9" s="59"/>
      <c r="L9" s="112"/>
      <c r="M9" s="109"/>
      <c r="N9" s="60"/>
      <c r="O9" s="50"/>
      <c r="P9" s="51"/>
      <c r="Q9" s="52"/>
      <c r="R9" s="52"/>
      <c r="S9" s="177">
        <f>IF(B9="","",IF(ISNA(VLOOKUP(B9,Celkove!$B$6:$M$71,12,FALSE)),"Neni seznamu!",""))</f>
      </c>
    </row>
    <row r="10" spans="1:19" ht="12.75">
      <c r="A10" s="30">
        <f>A9+1</f>
        <v>6</v>
      </c>
      <c r="B10" s="61"/>
      <c r="C10" s="54"/>
      <c r="D10" s="55"/>
      <c r="E10" s="56"/>
      <c r="F10" s="56"/>
      <c r="G10" s="121"/>
      <c r="H10" s="116"/>
      <c r="I10" s="57"/>
      <c r="J10" s="58"/>
      <c r="K10" s="59"/>
      <c r="L10" s="112"/>
      <c r="M10" s="109"/>
      <c r="N10" s="60"/>
      <c r="O10" s="50"/>
      <c r="P10" s="51"/>
      <c r="Q10" s="52"/>
      <c r="R10" s="52"/>
      <c r="S10" s="177">
        <f>IF(B10="","",IF(ISNA(VLOOKUP(B10,Celkove!$B$6:$M$71,12,FALSE)),"Neni seznamu!",""))</f>
      </c>
    </row>
    <row r="11" spans="1:19" ht="12.75">
      <c r="A11" s="30">
        <v>7</v>
      </c>
      <c r="B11" s="62"/>
      <c r="C11" s="54"/>
      <c r="D11" s="55"/>
      <c r="E11" s="56"/>
      <c r="F11" s="56"/>
      <c r="G11" s="121"/>
      <c r="H11" s="116"/>
      <c r="I11" s="57"/>
      <c r="J11" s="58"/>
      <c r="K11" s="59"/>
      <c r="L11" s="112"/>
      <c r="M11" s="109"/>
      <c r="N11" s="60"/>
      <c r="O11" s="50"/>
      <c r="P11" s="51"/>
      <c r="Q11" s="52"/>
      <c r="R11" s="52"/>
      <c r="S11" s="177">
        <f>IF(B11="","",IF(ISNA(VLOOKUP(B11,Celkove!$B$6:$M$71,12,FALSE)),"Neni seznamu!",""))</f>
      </c>
    </row>
    <row r="12" spans="1:19" ht="12.75">
      <c r="A12" s="30">
        <f aca="true" t="shared" si="0" ref="A12:A52">A11+1</f>
        <v>8</v>
      </c>
      <c r="B12" s="61"/>
      <c r="C12" s="54"/>
      <c r="D12" s="55"/>
      <c r="E12" s="56"/>
      <c r="F12" s="56"/>
      <c r="G12" s="121"/>
      <c r="H12" s="116"/>
      <c r="I12" s="57"/>
      <c r="J12" s="58"/>
      <c r="K12" s="59"/>
      <c r="L12" s="112"/>
      <c r="M12" s="109"/>
      <c r="N12" s="60"/>
      <c r="O12" s="50"/>
      <c r="P12" s="51"/>
      <c r="Q12" s="52"/>
      <c r="R12" s="52"/>
      <c r="S12" s="177">
        <f>IF(B12="","",IF(ISNA(VLOOKUP(B12,Celkove!$B$6:$M$71,12,FALSE)),"Neni seznamu!",""))</f>
      </c>
    </row>
    <row r="13" spans="1:19" ht="12.75">
      <c r="A13" s="30">
        <f t="shared" si="0"/>
        <v>9</v>
      </c>
      <c r="B13" s="63"/>
      <c r="C13" s="54"/>
      <c r="D13" s="55"/>
      <c r="E13" s="56"/>
      <c r="F13" s="56"/>
      <c r="G13" s="121"/>
      <c r="H13" s="116"/>
      <c r="I13" s="57"/>
      <c r="J13" s="58"/>
      <c r="K13" s="59"/>
      <c r="L13" s="112"/>
      <c r="M13" s="109"/>
      <c r="N13" s="60"/>
      <c r="O13" s="50"/>
      <c r="P13" s="51"/>
      <c r="Q13" s="52"/>
      <c r="R13" s="52"/>
      <c r="S13" s="177">
        <f>IF(B13="","",IF(ISNA(VLOOKUP(B13,Celkove!$B$6:$M$71,12,FALSE)),"Neni seznamu!",""))</f>
      </c>
    </row>
    <row r="14" spans="1:19" ht="12.75">
      <c r="A14" s="30">
        <f t="shared" si="0"/>
        <v>10</v>
      </c>
      <c r="B14" s="63"/>
      <c r="C14" s="54"/>
      <c r="D14" s="55"/>
      <c r="E14" s="56"/>
      <c r="F14" s="56"/>
      <c r="G14" s="121"/>
      <c r="H14" s="116"/>
      <c r="I14" s="57"/>
      <c r="J14" s="58"/>
      <c r="K14" s="59"/>
      <c r="L14" s="112"/>
      <c r="M14" s="109"/>
      <c r="N14" s="60"/>
      <c r="O14" s="50"/>
      <c r="P14" s="51"/>
      <c r="Q14" s="52"/>
      <c r="R14" s="52"/>
      <c r="S14" s="177">
        <f>IF(B14="","",IF(ISNA(VLOOKUP(B14,Celkove!$B$6:$M$71,12,FALSE)),"Neni seznamu!",""))</f>
      </c>
    </row>
    <row r="15" spans="1:19" ht="12.75">
      <c r="A15" s="30">
        <f t="shared" si="0"/>
        <v>11</v>
      </c>
      <c r="B15" s="61"/>
      <c r="C15" s="54"/>
      <c r="D15" s="55"/>
      <c r="E15" s="56"/>
      <c r="F15" s="56"/>
      <c r="G15" s="121"/>
      <c r="H15" s="116"/>
      <c r="I15" s="57"/>
      <c r="J15" s="58"/>
      <c r="K15" s="59"/>
      <c r="L15" s="112"/>
      <c r="M15" s="109"/>
      <c r="N15" s="60"/>
      <c r="O15" s="50"/>
      <c r="P15" s="51"/>
      <c r="Q15" s="52"/>
      <c r="R15" s="52"/>
      <c r="S15" s="177">
        <f>IF(B15="","",IF(ISNA(VLOOKUP(B15,Celkove!$B$6:$M$71,12,FALSE)),"Neni seznamu!",""))</f>
      </c>
    </row>
    <row r="16" spans="1:19" ht="13.5" thickBot="1">
      <c r="A16" s="31">
        <f t="shared" si="0"/>
        <v>12</v>
      </c>
      <c r="B16" s="64"/>
      <c r="C16" s="65"/>
      <c r="D16" s="66"/>
      <c r="E16" s="67"/>
      <c r="F16" s="67"/>
      <c r="G16" s="122"/>
      <c r="H16" s="116"/>
      <c r="I16" s="68"/>
      <c r="J16" s="69"/>
      <c r="K16" s="70"/>
      <c r="L16" s="113"/>
      <c r="M16" s="110"/>
      <c r="N16" s="71"/>
      <c r="O16" s="72"/>
      <c r="P16" s="73"/>
      <c r="Q16" s="74"/>
      <c r="R16" s="74"/>
      <c r="S16" s="177">
        <f>IF(B16="","",IF(ISNA(VLOOKUP(B16,Celkove!$B$6:$M$71,12,FALSE)),"Neni seznamu!",""))</f>
      </c>
    </row>
    <row r="17" spans="1:19" ht="13.5" thickTop="1">
      <c r="A17" s="29">
        <f t="shared" si="0"/>
        <v>13</v>
      </c>
      <c r="B17" s="75"/>
      <c r="C17" s="43"/>
      <c r="D17" s="44"/>
      <c r="E17" s="45"/>
      <c r="F17" s="45"/>
      <c r="G17" s="123"/>
      <c r="H17" s="116"/>
      <c r="I17" s="46"/>
      <c r="J17" s="47"/>
      <c r="K17" s="48"/>
      <c r="L17" s="111"/>
      <c r="M17" s="108"/>
      <c r="N17" s="49"/>
      <c r="O17" s="50"/>
      <c r="P17" s="51"/>
      <c r="Q17" s="52"/>
      <c r="R17" s="52"/>
      <c r="S17" s="177">
        <f>IF(B17="","",IF(ISNA(VLOOKUP(B17,Celkove!$B$6:$M$71,12,FALSE)),"Neni seznamu!",""))</f>
      </c>
    </row>
    <row r="18" spans="1:19" ht="12.75">
      <c r="A18" s="30">
        <f t="shared" si="0"/>
        <v>14</v>
      </c>
      <c r="B18" s="63"/>
      <c r="C18" s="54"/>
      <c r="D18" s="55"/>
      <c r="E18" s="56"/>
      <c r="F18" s="56"/>
      <c r="G18" s="121"/>
      <c r="H18" s="116"/>
      <c r="I18" s="57"/>
      <c r="J18" s="58"/>
      <c r="K18" s="59"/>
      <c r="L18" s="112"/>
      <c r="M18" s="109"/>
      <c r="N18" s="60"/>
      <c r="O18" s="50"/>
      <c r="P18" s="51"/>
      <c r="Q18" s="52"/>
      <c r="R18" s="52"/>
      <c r="S18" s="177">
        <f>IF(B18="","",IF(ISNA(VLOOKUP(B18,Celkove!$B$6:$M$71,12,FALSE)),"Neni seznamu!",""))</f>
      </c>
    </row>
    <row r="19" spans="1:19" ht="12.75">
      <c r="A19" s="30">
        <f t="shared" si="0"/>
        <v>15</v>
      </c>
      <c r="B19" s="61"/>
      <c r="C19" s="54"/>
      <c r="D19" s="55"/>
      <c r="E19" s="56"/>
      <c r="F19" s="56"/>
      <c r="G19" s="121"/>
      <c r="H19" s="116"/>
      <c r="I19" s="57"/>
      <c r="J19" s="58"/>
      <c r="K19" s="59"/>
      <c r="L19" s="112"/>
      <c r="M19" s="109"/>
      <c r="N19" s="60"/>
      <c r="O19" s="50"/>
      <c r="P19" s="51"/>
      <c r="Q19" s="52"/>
      <c r="R19" s="52"/>
      <c r="S19" s="177">
        <f>IF(B19="","",IF(ISNA(VLOOKUP(B19,Celkove!$B$6:$M$71,12,FALSE)),"Neni seznamu!",""))</f>
      </c>
    </row>
    <row r="20" spans="1:19" ht="12.75">
      <c r="A20" s="30">
        <f t="shared" si="0"/>
        <v>16</v>
      </c>
      <c r="B20" s="61"/>
      <c r="C20" s="54"/>
      <c r="D20" s="55"/>
      <c r="E20" s="56"/>
      <c r="F20" s="56"/>
      <c r="G20" s="121"/>
      <c r="H20" s="116"/>
      <c r="I20" s="57"/>
      <c r="J20" s="58"/>
      <c r="K20" s="59"/>
      <c r="L20" s="112"/>
      <c r="M20" s="109"/>
      <c r="N20" s="60"/>
      <c r="O20" s="50"/>
      <c r="P20" s="51"/>
      <c r="Q20" s="52"/>
      <c r="R20" s="52"/>
      <c r="S20" s="177">
        <f>IF(B20="","",IF(ISNA(VLOOKUP(B20,Celkove!$B$6:$M$71,12,FALSE)),"Neni seznamu!",""))</f>
      </c>
    </row>
    <row r="21" spans="1:19" ht="12.75">
      <c r="A21" s="30">
        <f t="shared" si="0"/>
        <v>17</v>
      </c>
      <c r="B21" s="62"/>
      <c r="C21" s="54"/>
      <c r="D21" s="55"/>
      <c r="E21" s="56"/>
      <c r="F21" s="56"/>
      <c r="G21" s="121"/>
      <c r="H21" s="116"/>
      <c r="I21" s="57"/>
      <c r="J21" s="58"/>
      <c r="K21" s="59"/>
      <c r="L21" s="112"/>
      <c r="M21" s="109"/>
      <c r="N21" s="60"/>
      <c r="O21" s="50"/>
      <c r="P21" s="51"/>
      <c r="Q21" s="52"/>
      <c r="R21" s="52"/>
      <c r="S21" s="177">
        <f>IF(B21="","",IF(ISNA(VLOOKUP(B21,Celkove!$B$6:$M$71,12,FALSE)),"Neni seznamu!",""))</f>
      </c>
    </row>
    <row r="22" spans="1:19" ht="12.75">
      <c r="A22" s="30">
        <f t="shared" si="0"/>
        <v>18</v>
      </c>
      <c r="B22" s="53"/>
      <c r="C22" s="76"/>
      <c r="D22" s="55"/>
      <c r="E22" s="56"/>
      <c r="F22" s="56"/>
      <c r="G22" s="121"/>
      <c r="H22" s="116"/>
      <c r="I22" s="57"/>
      <c r="J22" s="58"/>
      <c r="K22" s="59"/>
      <c r="L22" s="112"/>
      <c r="M22" s="109"/>
      <c r="N22" s="60"/>
      <c r="O22" s="50"/>
      <c r="P22" s="51"/>
      <c r="Q22" s="52"/>
      <c r="R22" s="52"/>
      <c r="S22" s="177">
        <f>IF(B22="","",IF(ISNA(VLOOKUP(B22,Celkove!$B$6:$M$71,12,FALSE)),"Neni seznamu!",""))</f>
      </c>
    </row>
    <row r="23" spans="1:19" ht="12.75">
      <c r="A23" s="30">
        <f t="shared" si="0"/>
        <v>19</v>
      </c>
      <c r="B23" s="62"/>
      <c r="C23" s="54"/>
      <c r="D23" s="55"/>
      <c r="E23" s="56"/>
      <c r="F23" s="56"/>
      <c r="G23" s="121"/>
      <c r="H23" s="116"/>
      <c r="I23" s="57"/>
      <c r="J23" s="58"/>
      <c r="K23" s="59"/>
      <c r="L23" s="112"/>
      <c r="M23" s="109"/>
      <c r="N23" s="60"/>
      <c r="O23" s="50"/>
      <c r="P23" s="51"/>
      <c r="Q23" s="52"/>
      <c r="R23" s="52"/>
      <c r="S23" s="177">
        <f>IF(B23="","",IF(ISNA(VLOOKUP(B23,Celkove!$B$6:$M$71,12,FALSE)),"Neni seznamu!",""))</f>
      </c>
    </row>
    <row r="24" spans="1:19" ht="12.75">
      <c r="A24" s="30">
        <f t="shared" si="0"/>
        <v>20</v>
      </c>
      <c r="B24" s="63"/>
      <c r="C24" s="54"/>
      <c r="D24" s="55"/>
      <c r="E24" s="56"/>
      <c r="F24" s="56"/>
      <c r="G24" s="121"/>
      <c r="H24" s="116"/>
      <c r="I24" s="57"/>
      <c r="J24" s="58"/>
      <c r="K24" s="59"/>
      <c r="L24" s="112"/>
      <c r="M24" s="109"/>
      <c r="N24" s="60"/>
      <c r="O24" s="50"/>
      <c r="P24" s="51"/>
      <c r="Q24" s="52"/>
      <c r="R24" s="52"/>
      <c r="S24" s="177">
        <f>IF(B24="","",IF(ISNA(VLOOKUP(B24,Celkove!$B$6:$M$71,12,FALSE)),"Neni seznamu!",""))</f>
      </c>
    </row>
    <row r="25" spans="1:19" ht="12.75">
      <c r="A25" s="30">
        <f t="shared" si="0"/>
        <v>21</v>
      </c>
      <c r="B25" s="62"/>
      <c r="C25" s="54"/>
      <c r="D25" s="55"/>
      <c r="E25" s="56"/>
      <c r="F25" s="56"/>
      <c r="G25" s="121"/>
      <c r="H25" s="116"/>
      <c r="I25" s="57"/>
      <c r="J25" s="58"/>
      <c r="K25" s="59"/>
      <c r="L25" s="112"/>
      <c r="M25" s="109"/>
      <c r="N25" s="60"/>
      <c r="O25" s="50"/>
      <c r="P25" s="51"/>
      <c r="Q25" s="52"/>
      <c r="R25" s="52"/>
      <c r="S25" s="177">
        <f>IF(B25="","",IF(ISNA(VLOOKUP(B25,Celkove!$B$6:$M$71,12,FALSE)),"Neni seznamu!",""))</f>
      </c>
    </row>
    <row r="26" spans="1:19" ht="12.75">
      <c r="A26" s="30">
        <f t="shared" si="0"/>
        <v>22</v>
      </c>
      <c r="B26" s="62"/>
      <c r="C26" s="54"/>
      <c r="D26" s="55"/>
      <c r="E26" s="56"/>
      <c r="F26" s="56"/>
      <c r="G26" s="121"/>
      <c r="H26" s="116"/>
      <c r="I26" s="57"/>
      <c r="J26" s="58"/>
      <c r="K26" s="59"/>
      <c r="L26" s="112"/>
      <c r="M26" s="109"/>
      <c r="N26" s="60"/>
      <c r="O26" s="50"/>
      <c r="P26" s="51"/>
      <c r="Q26" s="52"/>
      <c r="R26" s="52"/>
      <c r="S26" s="177">
        <f>IF(B26="","",IF(ISNA(VLOOKUP(B26,Celkove!$B$6:$M$71,12,FALSE)),"Neni seznamu!",""))</f>
      </c>
    </row>
    <row r="27" spans="1:19" ht="12.75">
      <c r="A27" s="30">
        <f t="shared" si="0"/>
        <v>23</v>
      </c>
      <c r="B27" s="63"/>
      <c r="C27" s="54"/>
      <c r="D27" s="55"/>
      <c r="E27" s="56"/>
      <c r="F27" s="56"/>
      <c r="G27" s="121"/>
      <c r="H27" s="116"/>
      <c r="I27" s="57"/>
      <c r="J27" s="58"/>
      <c r="K27" s="59"/>
      <c r="L27" s="112"/>
      <c r="M27" s="109"/>
      <c r="N27" s="60"/>
      <c r="O27" s="50"/>
      <c r="P27" s="51"/>
      <c r="Q27" s="52"/>
      <c r="R27" s="52"/>
      <c r="S27" s="177">
        <f>IF(B27="","",IF(ISNA(VLOOKUP(B27,Celkove!$B$6:$M$71,12,FALSE)),"Neni seznamu!",""))</f>
      </c>
    </row>
    <row r="28" spans="1:19" ht="13.5" thickBot="1">
      <c r="A28" s="31">
        <f t="shared" si="0"/>
        <v>24</v>
      </c>
      <c r="B28" s="64"/>
      <c r="C28" s="65"/>
      <c r="D28" s="66"/>
      <c r="E28" s="67"/>
      <c r="F28" s="67"/>
      <c r="G28" s="122"/>
      <c r="H28" s="116"/>
      <c r="I28" s="68"/>
      <c r="J28" s="69"/>
      <c r="K28" s="70"/>
      <c r="L28" s="113"/>
      <c r="M28" s="110"/>
      <c r="N28" s="71"/>
      <c r="O28" s="72"/>
      <c r="P28" s="73"/>
      <c r="Q28" s="74"/>
      <c r="R28" s="74"/>
      <c r="S28" s="177">
        <f>IF(B28="","",IF(ISNA(VLOOKUP(B28,Celkove!$B$6:$M$71,12,FALSE)),"Neni seznamu!",""))</f>
      </c>
    </row>
    <row r="29" spans="1:19" ht="13.5" thickTop="1">
      <c r="A29" s="29">
        <f t="shared" si="0"/>
        <v>25</v>
      </c>
      <c r="B29" s="77"/>
      <c r="C29" s="43"/>
      <c r="D29" s="44"/>
      <c r="E29" s="45"/>
      <c r="F29" s="45"/>
      <c r="G29" s="123"/>
      <c r="H29" s="116"/>
      <c r="I29" s="46"/>
      <c r="J29" s="47"/>
      <c r="K29" s="46"/>
      <c r="L29" s="111"/>
      <c r="M29" s="108"/>
      <c r="N29" s="49"/>
      <c r="O29" s="50"/>
      <c r="P29" s="51"/>
      <c r="Q29" s="52"/>
      <c r="R29" s="52"/>
      <c r="S29" s="177">
        <f>IF(B29="","",IF(ISNA(VLOOKUP(B29,Celkove!$B$6:$M$71,12,FALSE)),"Neni seznamu!",""))</f>
      </c>
    </row>
    <row r="30" spans="1:19" ht="12.75">
      <c r="A30" s="30">
        <f t="shared" si="0"/>
        <v>26</v>
      </c>
      <c r="B30" s="53"/>
      <c r="C30" s="54"/>
      <c r="D30" s="55"/>
      <c r="E30" s="56"/>
      <c r="F30" s="56"/>
      <c r="G30" s="121"/>
      <c r="H30" s="116"/>
      <c r="I30" s="57"/>
      <c r="J30" s="58"/>
      <c r="K30" s="57"/>
      <c r="L30" s="112"/>
      <c r="M30" s="109"/>
      <c r="N30" s="60"/>
      <c r="O30" s="50"/>
      <c r="P30" s="51"/>
      <c r="Q30" s="52"/>
      <c r="R30" s="52"/>
      <c r="S30" s="177">
        <f>IF(B30="","",IF(ISNA(VLOOKUP(B30,Celkove!$B$6:$M$71,12,FALSE)),"Neni seznamu!",""))</f>
      </c>
    </row>
    <row r="31" spans="1:19" ht="12.75">
      <c r="A31" s="30">
        <f t="shared" si="0"/>
        <v>27</v>
      </c>
      <c r="B31" s="53"/>
      <c r="C31" s="54"/>
      <c r="D31" s="55"/>
      <c r="E31" s="56"/>
      <c r="F31" s="56"/>
      <c r="G31" s="121"/>
      <c r="H31" s="116"/>
      <c r="I31" s="57"/>
      <c r="J31" s="58"/>
      <c r="K31" s="57"/>
      <c r="L31" s="112"/>
      <c r="M31" s="109"/>
      <c r="N31" s="60"/>
      <c r="O31" s="50"/>
      <c r="P31" s="51"/>
      <c r="Q31" s="52"/>
      <c r="R31" s="52"/>
      <c r="S31" s="177">
        <f>IF(B31="","",IF(ISNA(VLOOKUP(B31,Celkove!$B$6:$M$71,12,FALSE)),"Neni seznamu!",""))</f>
      </c>
    </row>
    <row r="32" spans="1:19" ht="12.75">
      <c r="A32" s="30">
        <f t="shared" si="0"/>
        <v>28</v>
      </c>
      <c r="B32" s="61"/>
      <c r="C32" s="54"/>
      <c r="D32" s="55"/>
      <c r="E32" s="56"/>
      <c r="F32" s="56"/>
      <c r="G32" s="121"/>
      <c r="H32" s="116"/>
      <c r="I32" s="57"/>
      <c r="J32" s="58"/>
      <c r="K32" s="57"/>
      <c r="L32" s="112"/>
      <c r="M32" s="109"/>
      <c r="N32" s="60"/>
      <c r="O32" s="50"/>
      <c r="P32" s="51"/>
      <c r="Q32" s="52"/>
      <c r="R32" s="52"/>
      <c r="S32" s="177">
        <f>IF(B32="","",IF(ISNA(VLOOKUP(B32,Celkove!$B$6:$M$71,12,FALSE)),"Neni seznamu!",""))</f>
      </c>
    </row>
    <row r="33" spans="1:19" ht="12.75">
      <c r="A33" s="30">
        <f t="shared" si="0"/>
        <v>29</v>
      </c>
      <c r="B33" s="53"/>
      <c r="C33" s="54"/>
      <c r="D33" s="55"/>
      <c r="E33" s="56"/>
      <c r="F33" s="56"/>
      <c r="G33" s="121"/>
      <c r="H33" s="116"/>
      <c r="I33" s="57"/>
      <c r="J33" s="58"/>
      <c r="K33" s="57"/>
      <c r="L33" s="112"/>
      <c r="M33" s="109"/>
      <c r="N33" s="60"/>
      <c r="O33" s="50"/>
      <c r="P33" s="51"/>
      <c r="Q33" s="52"/>
      <c r="R33" s="52"/>
      <c r="S33" s="177">
        <f>IF(B33="","",IF(ISNA(VLOOKUP(B33,Celkove!$B$6:$M$71,12,FALSE)),"Neni seznamu!",""))</f>
      </c>
    </row>
    <row r="34" spans="1:19" ht="12.75">
      <c r="A34" s="30">
        <f t="shared" si="0"/>
        <v>30</v>
      </c>
      <c r="B34" s="61"/>
      <c r="C34" s="54"/>
      <c r="D34" s="55"/>
      <c r="E34" s="56"/>
      <c r="F34" s="56"/>
      <c r="G34" s="121"/>
      <c r="H34" s="116"/>
      <c r="I34" s="57"/>
      <c r="J34" s="58"/>
      <c r="K34" s="57"/>
      <c r="L34" s="112"/>
      <c r="M34" s="109"/>
      <c r="N34" s="60"/>
      <c r="O34" s="50"/>
      <c r="P34" s="51"/>
      <c r="Q34" s="52"/>
      <c r="R34" s="52"/>
      <c r="S34" s="177">
        <f>IF(B34="","",IF(ISNA(VLOOKUP(B34,Celkove!$B$6:$M$71,12,FALSE)),"Neni seznamu!",""))</f>
      </c>
    </row>
    <row r="35" spans="1:19" ht="12.75">
      <c r="A35" s="30">
        <f t="shared" si="0"/>
        <v>31</v>
      </c>
      <c r="B35" s="53"/>
      <c r="C35" s="54"/>
      <c r="D35" s="55"/>
      <c r="E35" s="56"/>
      <c r="F35" s="56"/>
      <c r="G35" s="121"/>
      <c r="H35" s="116"/>
      <c r="I35" s="57"/>
      <c r="J35" s="58"/>
      <c r="K35" s="57"/>
      <c r="L35" s="112"/>
      <c r="M35" s="109"/>
      <c r="N35" s="60"/>
      <c r="O35" s="50"/>
      <c r="P35" s="51"/>
      <c r="Q35" s="52"/>
      <c r="R35" s="52"/>
      <c r="S35" s="177">
        <f>IF(B35="","",IF(ISNA(VLOOKUP(B35,Celkove!$B$6:$M$71,12,FALSE)),"Neni seznamu!",""))</f>
      </c>
    </row>
    <row r="36" spans="1:19" ht="12.75">
      <c r="A36" s="30">
        <f t="shared" si="0"/>
        <v>32</v>
      </c>
      <c r="B36" s="53"/>
      <c r="C36" s="54"/>
      <c r="D36" s="55"/>
      <c r="E36" s="56"/>
      <c r="F36" s="56"/>
      <c r="G36" s="121"/>
      <c r="H36" s="116"/>
      <c r="I36" s="57"/>
      <c r="J36" s="58"/>
      <c r="K36" s="57"/>
      <c r="L36" s="112"/>
      <c r="M36" s="109"/>
      <c r="N36" s="60"/>
      <c r="O36" s="50"/>
      <c r="P36" s="51"/>
      <c r="Q36" s="52"/>
      <c r="R36" s="52"/>
      <c r="S36" s="177">
        <f>IF(B36="","",IF(ISNA(VLOOKUP(B36,Celkove!$B$6:$M$71,12,FALSE)),"Neni seznamu!",""))</f>
      </c>
    </row>
    <row r="37" spans="1:19" ht="12.75">
      <c r="A37" s="30">
        <f t="shared" si="0"/>
        <v>33</v>
      </c>
      <c r="B37" s="61"/>
      <c r="C37" s="54"/>
      <c r="D37" s="55"/>
      <c r="E37" s="56"/>
      <c r="F37" s="56"/>
      <c r="G37" s="121"/>
      <c r="H37" s="116"/>
      <c r="I37" s="57"/>
      <c r="J37" s="58"/>
      <c r="K37" s="57"/>
      <c r="L37" s="112"/>
      <c r="M37" s="109"/>
      <c r="N37" s="60"/>
      <c r="O37" s="50"/>
      <c r="P37" s="51"/>
      <c r="Q37" s="52"/>
      <c r="R37" s="52"/>
      <c r="S37" s="177">
        <f>IF(B37="","",IF(ISNA(VLOOKUP(B37,Celkove!$B$6:$M$71,12,FALSE)),"Neni seznamu!",""))</f>
      </c>
    </row>
    <row r="38" spans="1:19" ht="12.75">
      <c r="A38" s="30">
        <f t="shared" si="0"/>
        <v>34</v>
      </c>
      <c r="B38" s="53"/>
      <c r="C38" s="54"/>
      <c r="D38" s="55"/>
      <c r="E38" s="56"/>
      <c r="F38" s="56"/>
      <c r="G38" s="121"/>
      <c r="H38" s="116"/>
      <c r="I38" s="57"/>
      <c r="J38" s="58"/>
      <c r="K38" s="57"/>
      <c r="L38" s="112"/>
      <c r="M38" s="109"/>
      <c r="N38" s="60"/>
      <c r="O38" s="50"/>
      <c r="P38" s="51"/>
      <c r="Q38" s="52"/>
      <c r="R38" s="52"/>
      <c r="S38" s="177">
        <f>IF(B38="","",IF(ISNA(VLOOKUP(B38,Celkove!$B$6:$M$71,12,FALSE)),"Neni seznamu!",""))</f>
      </c>
    </row>
    <row r="39" spans="1:19" ht="12.75">
      <c r="A39" s="30">
        <f t="shared" si="0"/>
        <v>35</v>
      </c>
      <c r="B39" s="61"/>
      <c r="C39" s="54"/>
      <c r="D39" s="55"/>
      <c r="E39" s="56"/>
      <c r="F39" s="56"/>
      <c r="G39" s="121"/>
      <c r="H39" s="116"/>
      <c r="I39" s="57"/>
      <c r="J39" s="58"/>
      <c r="K39" s="57"/>
      <c r="L39" s="112"/>
      <c r="M39" s="109"/>
      <c r="N39" s="60"/>
      <c r="O39" s="50"/>
      <c r="P39" s="51"/>
      <c r="Q39" s="52"/>
      <c r="R39" s="52"/>
      <c r="S39" s="177">
        <f>IF(B39="","",IF(ISNA(VLOOKUP(B39,Celkove!$B$6:$M$71,12,FALSE)),"Neni seznamu!",""))</f>
      </c>
    </row>
    <row r="40" spans="1:19" ht="12.75">
      <c r="A40" s="30">
        <f t="shared" si="0"/>
        <v>36</v>
      </c>
      <c r="B40" s="53"/>
      <c r="C40" s="54"/>
      <c r="D40" s="55"/>
      <c r="E40" s="56"/>
      <c r="F40" s="56"/>
      <c r="G40" s="121"/>
      <c r="H40" s="116"/>
      <c r="I40" s="57"/>
      <c r="J40" s="58"/>
      <c r="K40" s="57"/>
      <c r="L40" s="112"/>
      <c r="M40" s="109"/>
      <c r="N40" s="60"/>
      <c r="O40" s="50"/>
      <c r="P40" s="51"/>
      <c r="Q40" s="52"/>
      <c r="R40" s="52"/>
      <c r="S40" s="177">
        <f>IF(B40="","",IF(ISNA(VLOOKUP(B40,Celkove!$B$6:$M$71,12,FALSE)),"Neni seznamu!",""))</f>
      </c>
    </row>
    <row r="41" spans="1:19" ht="12.75">
      <c r="A41" s="30">
        <f t="shared" si="0"/>
        <v>37</v>
      </c>
      <c r="B41" s="53"/>
      <c r="C41" s="54"/>
      <c r="D41" s="55"/>
      <c r="E41" s="56"/>
      <c r="F41" s="56"/>
      <c r="G41" s="121"/>
      <c r="H41" s="116"/>
      <c r="I41" s="57"/>
      <c r="J41" s="58"/>
      <c r="K41" s="57"/>
      <c r="L41" s="112"/>
      <c r="M41" s="109"/>
      <c r="N41" s="60"/>
      <c r="O41" s="50"/>
      <c r="P41" s="51"/>
      <c r="Q41" s="52"/>
      <c r="R41" s="52"/>
      <c r="S41" s="177">
        <f>IF(B41="","",IF(ISNA(VLOOKUP(B41,Celkove!$B$6:$M$71,12,FALSE)),"Neni seznamu!",""))</f>
      </c>
    </row>
    <row r="42" spans="1:19" ht="12.75">
      <c r="A42" s="30">
        <f t="shared" si="0"/>
        <v>38</v>
      </c>
      <c r="B42" s="61"/>
      <c r="C42" s="54"/>
      <c r="D42" s="55"/>
      <c r="E42" s="56"/>
      <c r="F42" s="56"/>
      <c r="G42" s="121"/>
      <c r="H42" s="116"/>
      <c r="I42" s="57"/>
      <c r="J42" s="58"/>
      <c r="K42" s="57"/>
      <c r="L42" s="112"/>
      <c r="M42" s="109"/>
      <c r="N42" s="60"/>
      <c r="O42" s="50"/>
      <c r="P42" s="51"/>
      <c r="Q42" s="52"/>
      <c r="R42" s="52"/>
      <c r="S42" s="177">
        <f>IF(B42="","",IF(ISNA(VLOOKUP(B42,Celkove!$B$6:$M$71,12,FALSE)),"Neni seznamu!",""))</f>
      </c>
    </row>
    <row r="43" spans="1:19" ht="12.75">
      <c r="A43" s="30">
        <f t="shared" si="0"/>
        <v>39</v>
      </c>
      <c r="B43" s="53"/>
      <c r="C43" s="54"/>
      <c r="D43" s="55"/>
      <c r="E43" s="56"/>
      <c r="F43" s="56"/>
      <c r="G43" s="121"/>
      <c r="H43" s="116"/>
      <c r="I43" s="57"/>
      <c r="J43" s="58"/>
      <c r="K43" s="57"/>
      <c r="L43" s="112"/>
      <c r="M43" s="109"/>
      <c r="N43" s="60"/>
      <c r="O43" s="50"/>
      <c r="P43" s="51"/>
      <c r="Q43" s="52"/>
      <c r="R43" s="52"/>
      <c r="S43" s="177">
        <f>IF(B43="","",IF(ISNA(VLOOKUP(B43,Celkove!$B$6:$M$71,12,FALSE)),"Neni seznamu!",""))</f>
      </c>
    </row>
    <row r="44" spans="1:19" ht="12.75">
      <c r="A44" s="30">
        <f t="shared" si="0"/>
        <v>40</v>
      </c>
      <c r="B44" s="53"/>
      <c r="C44" s="54"/>
      <c r="D44" s="55"/>
      <c r="E44" s="56"/>
      <c r="F44" s="56"/>
      <c r="G44" s="121"/>
      <c r="H44" s="116"/>
      <c r="I44" s="57"/>
      <c r="J44" s="58"/>
      <c r="K44" s="57"/>
      <c r="L44" s="112"/>
      <c r="M44" s="109"/>
      <c r="N44" s="60"/>
      <c r="O44" s="50"/>
      <c r="P44" s="51"/>
      <c r="Q44" s="52"/>
      <c r="R44" s="52"/>
      <c r="S44" s="177">
        <f>IF(B44="","",IF(ISNA(VLOOKUP(B44,Celkove!$B$6:$M$71,12,FALSE)),"Neni seznamu!",""))</f>
      </c>
    </row>
    <row r="45" spans="1:19" ht="13.5" thickBot="1">
      <c r="A45" s="125">
        <f t="shared" si="0"/>
        <v>41</v>
      </c>
      <c r="B45" s="64"/>
      <c r="C45" s="65"/>
      <c r="D45" s="66"/>
      <c r="E45" s="67"/>
      <c r="F45" s="67"/>
      <c r="G45" s="122"/>
      <c r="H45" s="117"/>
      <c r="I45" s="68"/>
      <c r="J45" s="69"/>
      <c r="K45" s="68"/>
      <c r="L45" s="113"/>
      <c r="M45" s="110"/>
      <c r="N45" s="71"/>
      <c r="O45" s="78"/>
      <c r="P45" s="79"/>
      <c r="Q45" s="80"/>
      <c r="R45" s="80"/>
      <c r="S45" s="177">
        <f>IF(B45="","",IF(ISNA(VLOOKUP(B45,Celkove!$B$6:$M$71,12,FALSE)),"Neni seznamu!",""))</f>
      </c>
    </row>
    <row r="46" spans="1:19" ht="12.75">
      <c r="A46" s="124">
        <f t="shared" si="0"/>
        <v>42</v>
      </c>
      <c r="B46" s="81"/>
      <c r="C46" s="82"/>
      <c r="D46" s="83"/>
      <c r="E46" s="84"/>
      <c r="F46" s="84"/>
      <c r="G46" s="120"/>
      <c r="H46" s="115"/>
      <c r="I46" s="46"/>
      <c r="J46" s="47"/>
      <c r="K46" s="46"/>
      <c r="L46" s="111"/>
      <c r="M46" s="108"/>
      <c r="N46" s="49"/>
      <c r="O46" s="85"/>
      <c r="P46" s="86"/>
      <c r="Q46" s="87"/>
      <c r="R46" s="88"/>
      <c r="S46" s="177">
        <f>IF(B46="","",IF(ISNA(VLOOKUP(B46,Celkove!$B$6:$M$71,12,FALSE)),"Neni seznamu!",""))</f>
      </c>
    </row>
    <row r="47" spans="1:19" ht="12.75">
      <c r="A47" s="30">
        <f t="shared" si="0"/>
        <v>43</v>
      </c>
      <c r="B47" s="53"/>
      <c r="C47" s="54"/>
      <c r="D47" s="55"/>
      <c r="E47" s="56"/>
      <c r="F47" s="56"/>
      <c r="G47" s="121"/>
      <c r="H47" s="116"/>
      <c r="I47" s="57"/>
      <c r="J47" s="58"/>
      <c r="K47" s="57"/>
      <c r="L47" s="112"/>
      <c r="M47" s="109"/>
      <c r="N47" s="60"/>
      <c r="O47" s="50"/>
      <c r="P47" s="51"/>
      <c r="Q47" s="52"/>
      <c r="R47" s="89"/>
      <c r="S47" s="177">
        <f>IF(B47="","",IF(ISNA(VLOOKUP(B47,Celkove!$B$6:$M$71,12,FALSE)),"Neni seznamu!",""))</f>
      </c>
    </row>
    <row r="48" spans="1:19" ht="12.75">
      <c r="A48" s="30">
        <f t="shared" si="0"/>
        <v>44</v>
      </c>
      <c r="B48" s="53"/>
      <c r="C48" s="54"/>
      <c r="D48" s="55"/>
      <c r="E48" s="56"/>
      <c r="F48" s="56"/>
      <c r="G48" s="121"/>
      <c r="H48" s="116"/>
      <c r="I48" s="57"/>
      <c r="J48" s="58"/>
      <c r="K48" s="57"/>
      <c r="L48" s="112"/>
      <c r="M48" s="109"/>
      <c r="N48" s="60"/>
      <c r="O48" s="50"/>
      <c r="P48" s="51"/>
      <c r="Q48" s="52"/>
      <c r="R48" s="89"/>
      <c r="S48" s="177">
        <f>IF(B48="","",IF(ISNA(VLOOKUP(B48,Celkove!$B$6:$M$71,12,FALSE)),"Neni seznamu!",""))</f>
      </c>
    </row>
    <row r="49" spans="1:19" ht="12.75">
      <c r="A49" s="30">
        <f t="shared" si="0"/>
        <v>45</v>
      </c>
      <c r="B49" s="53"/>
      <c r="C49" s="54"/>
      <c r="D49" s="55"/>
      <c r="E49" s="56"/>
      <c r="F49" s="56"/>
      <c r="G49" s="121"/>
      <c r="H49" s="116"/>
      <c r="I49" s="57"/>
      <c r="J49" s="58"/>
      <c r="K49" s="57"/>
      <c r="L49" s="112"/>
      <c r="M49" s="109"/>
      <c r="N49" s="60"/>
      <c r="O49" s="50"/>
      <c r="P49" s="51"/>
      <c r="Q49" s="52"/>
      <c r="R49" s="89"/>
      <c r="S49" s="177">
        <f>IF(B49="","",IF(ISNA(VLOOKUP(B49,Celkove!$B$6:$M$71,12,FALSE)),"Neni seznamu!",""))</f>
      </c>
    </row>
    <row r="50" spans="1:19" ht="12.75">
      <c r="A50" s="30">
        <f t="shared" si="0"/>
        <v>46</v>
      </c>
      <c r="B50" s="53"/>
      <c r="C50" s="54"/>
      <c r="D50" s="55"/>
      <c r="E50" s="56"/>
      <c r="F50" s="56"/>
      <c r="G50" s="121"/>
      <c r="H50" s="116"/>
      <c r="I50" s="57"/>
      <c r="J50" s="58"/>
      <c r="K50" s="57"/>
      <c r="L50" s="112"/>
      <c r="M50" s="109"/>
      <c r="N50" s="60"/>
      <c r="O50" s="50"/>
      <c r="P50" s="51"/>
      <c r="Q50" s="52"/>
      <c r="R50" s="89"/>
      <c r="S50" s="177">
        <f>IF(B50="","",IF(ISNA(VLOOKUP(B50,Celkove!$B$6:$M$71,12,FALSE)),"Neni seznamu!",""))</f>
      </c>
    </row>
    <row r="51" spans="1:19" ht="12.75">
      <c r="A51" s="30">
        <f t="shared" si="0"/>
        <v>47</v>
      </c>
      <c r="B51" s="53"/>
      <c r="C51" s="54"/>
      <c r="D51" s="55"/>
      <c r="E51" s="56"/>
      <c r="F51" s="56"/>
      <c r="G51" s="121"/>
      <c r="H51" s="116"/>
      <c r="I51" s="57"/>
      <c r="J51" s="58"/>
      <c r="K51" s="57"/>
      <c r="L51" s="112"/>
      <c r="M51" s="109"/>
      <c r="N51" s="60"/>
      <c r="O51" s="50"/>
      <c r="P51" s="51"/>
      <c r="Q51" s="52"/>
      <c r="R51" s="89"/>
      <c r="S51" s="177">
        <f>IF(B51="","",IF(ISNA(VLOOKUP(B51,Celkove!$B$6:$M$71,12,FALSE)),"Neni seznamu!",""))</f>
      </c>
    </row>
    <row r="52" spans="1:19" ht="13.5" thickBot="1">
      <c r="A52" s="30">
        <f t="shared" si="0"/>
        <v>48</v>
      </c>
      <c r="B52" s="64"/>
      <c r="C52" s="65"/>
      <c r="D52" s="66"/>
      <c r="E52" s="67"/>
      <c r="F52" s="67"/>
      <c r="G52" s="122"/>
      <c r="H52" s="117"/>
      <c r="I52" s="68"/>
      <c r="J52" s="69"/>
      <c r="K52" s="68"/>
      <c r="L52" s="113"/>
      <c r="M52" s="110"/>
      <c r="N52" s="71"/>
      <c r="O52" s="72"/>
      <c r="P52" s="73"/>
      <c r="Q52" s="74"/>
      <c r="R52" s="90"/>
      <c r="S52" s="177">
        <f>IF(B51="","",IF(ISNA(VLOOKUP(B51,Celkove!$B$6:$M$71,12,FALSE)),"Neni seznamu!",""))</f>
      </c>
    </row>
    <row r="53" spans="1:18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6"/>
      <c r="Q53" s="36"/>
      <c r="R53" s="37"/>
    </row>
    <row r="54" spans="1:18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4"/>
      <c r="O54" s="34"/>
      <c r="P54" s="36"/>
      <c r="Q54" s="36"/>
      <c r="R54" s="37"/>
    </row>
    <row r="55" spans="1:18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4"/>
      <c r="O55" s="34"/>
      <c r="P55" s="36"/>
      <c r="Q55" s="36"/>
      <c r="R55" s="37"/>
    </row>
    <row r="56" spans="1:18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4"/>
      <c r="O56" s="34"/>
      <c r="P56" s="36"/>
      <c r="Q56" s="36"/>
      <c r="R56" s="37"/>
    </row>
    <row r="57" spans="1:18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4"/>
      <c r="O57" s="34"/>
      <c r="P57" s="36"/>
      <c r="Q57" s="36"/>
      <c r="R57" s="37"/>
    </row>
    <row r="58" spans="1:18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4"/>
      <c r="O58" s="34"/>
      <c r="P58" s="36"/>
      <c r="Q58" s="36"/>
      <c r="R58" s="37"/>
    </row>
    <row r="59" spans="1:18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4"/>
      <c r="O59" s="34"/>
      <c r="P59" s="36"/>
      <c r="Q59" s="36"/>
      <c r="R59" s="37"/>
    </row>
    <row r="60" spans="1:18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4"/>
      <c r="O60" s="34"/>
      <c r="P60" s="36"/>
      <c r="Q60" s="36"/>
      <c r="R60" s="37"/>
    </row>
    <row r="61" spans="1:18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4"/>
      <c r="O61" s="34"/>
      <c r="P61" s="36"/>
      <c r="Q61" s="36"/>
      <c r="R61" s="37"/>
    </row>
    <row r="62" spans="1:18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4"/>
      <c r="O62" s="34"/>
      <c r="P62" s="36"/>
      <c r="Q62" s="36"/>
      <c r="R62" s="37"/>
    </row>
    <row r="63" spans="1:18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4"/>
      <c r="O63" s="34"/>
      <c r="P63" s="36"/>
      <c r="Q63" s="36"/>
      <c r="R63" s="37"/>
    </row>
    <row r="64" spans="1:18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4"/>
      <c r="O64" s="34"/>
      <c r="P64" s="36"/>
      <c r="Q64" s="36"/>
      <c r="R64" s="37"/>
    </row>
  </sheetData>
  <sheetProtection selectLockedCells="1" selectUnlockedCells="1"/>
  <mergeCells count="10">
    <mergeCell ref="K3:L3"/>
    <mergeCell ref="O3:R3"/>
    <mergeCell ref="A1:R1"/>
    <mergeCell ref="A2:C2"/>
    <mergeCell ref="D2:G2"/>
    <mergeCell ref="I2:R2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S64"/>
  <sheetViews>
    <sheetView showZeros="0" zoomScalePageLayoutView="0" workbookViewId="0" topLeftCell="A1">
      <selection activeCell="A1" sqref="A1:R1"/>
    </sheetView>
  </sheetViews>
  <sheetFormatPr defaultColWidth="9.140625" defaultRowHeight="12.75"/>
  <cols>
    <col min="1" max="1" width="4.140625" style="26" customWidth="1"/>
    <col min="2" max="2" width="20.57421875" style="27" customWidth="1"/>
    <col min="3" max="3" width="3.28125" style="26" customWidth="1"/>
    <col min="4" max="6" width="5.140625" style="26" customWidth="1"/>
    <col min="7" max="7" width="5.00390625" style="26" customWidth="1"/>
    <col min="8" max="8" width="7.7109375" style="26" hidden="1" customWidth="1"/>
    <col min="9" max="9" width="7.28125" style="26" customWidth="1"/>
    <col min="10" max="10" width="6.57421875" style="26" customWidth="1"/>
    <col min="11" max="11" width="7.421875" style="28" customWidth="1"/>
    <col min="12" max="12" width="7.140625" style="28" customWidth="1"/>
    <col min="13" max="13" width="5.8515625" style="28" hidden="1" customWidth="1"/>
    <col min="14" max="14" width="0" style="26" hidden="1" customWidth="1"/>
    <col min="15" max="18" width="9.140625" style="26" customWidth="1"/>
    <col min="19" max="19" width="17.8515625" style="26" customWidth="1"/>
    <col min="20" max="16384" width="9.140625" style="26" customWidth="1"/>
  </cols>
  <sheetData>
    <row r="1" spans="1:18" s="91" customFormat="1" ht="28.5" customHeight="1" thickBot="1" thickTop="1">
      <c r="A1" s="182" t="s">
        <v>76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4"/>
    </row>
    <row r="2" spans="1:18" s="91" customFormat="1" ht="18.75" customHeight="1" thickBot="1" thickTop="1">
      <c r="A2" s="185"/>
      <c r="B2" s="186"/>
      <c r="C2" s="186"/>
      <c r="D2" s="187"/>
      <c r="E2" s="187"/>
      <c r="F2" s="187"/>
      <c r="G2" s="188"/>
      <c r="H2" s="92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19" s="91" customFormat="1" ht="19.5" customHeight="1" thickBot="1" thickTop="1">
      <c r="A3" s="191" t="s">
        <v>22</v>
      </c>
      <c r="B3" s="193" t="s">
        <v>23</v>
      </c>
      <c r="C3" s="93"/>
      <c r="D3" s="195" t="s">
        <v>24</v>
      </c>
      <c r="E3" s="195"/>
      <c r="F3" s="195"/>
      <c r="G3" s="196"/>
      <c r="H3" s="94"/>
      <c r="I3" s="197" t="s">
        <v>25</v>
      </c>
      <c r="J3" s="198"/>
      <c r="K3" s="179" t="s">
        <v>26</v>
      </c>
      <c r="L3" s="179"/>
      <c r="M3" s="95"/>
      <c r="N3" s="96" t="s">
        <v>26</v>
      </c>
      <c r="O3" s="180" t="s">
        <v>50</v>
      </c>
      <c r="P3" s="180"/>
      <c r="Q3" s="180"/>
      <c r="R3" s="181"/>
      <c r="S3" s="178" t="s">
        <v>54</v>
      </c>
    </row>
    <row r="4" spans="1:18" s="91" customFormat="1" ht="15.75" customHeight="1" thickBot="1" thickTop="1">
      <c r="A4" s="192"/>
      <c r="B4" s="194"/>
      <c r="C4" s="97"/>
      <c r="D4" s="98" t="s">
        <v>27</v>
      </c>
      <c r="E4" s="99" t="s">
        <v>28</v>
      </c>
      <c r="F4" s="99" t="s">
        <v>29</v>
      </c>
      <c r="G4" s="119" t="s">
        <v>30</v>
      </c>
      <c r="H4" s="118" t="s">
        <v>51</v>
      </c>
      <c r="I4" s="100" t="s">
        <v>31</v>
      </c>
      <c r="J4" s="101" t="s">
        <v>32</v>
      </c>
      <c r="K4" s="102" t="s">
        <v>33</v>
      </c>
      <c r="L4" s="103" t="s">
        <v>34</v>
      </c>
      <c r="M4" s="104" t="s">
        <v>35</v>
      </c>
      <c r="N4" s="105" t="s">
        <v>36</v>
      </c>
      <c r="O4" s="106" t="s">
        <v>37</v>
      </c>
      <c r="P4" s="106" t="s">
        <v>38</v>
      </c>
      <c r="Q4" s="107" t="s">
        <v>39</v>
      </c>
      <c r="R4" s="107" t="s">
        <v>40</v>
      </c>
    </row>
    <row r="5" spans="1:19" ht="13.5" thickTop="1">
      <c r="A5" s="29">
        <v>1</v>
      </c>
      <c r="B5" s="42"/>
      <c r="C5" s="43"/>
      <c r="D5" s="44"/>
      <c r="E5" s="45"/>
      <c r="F5" s="45"/>
      <c r="G5" s="120"/>
      <c r="H5" s="115"/>
      <c r="I5" s="46"/>
      <c r="J5" s="47"/>
      <c r="K5" s="48"/>
      <c r="L5" s="111"/>
      <c r="M5" s="108"/>
      <c r="N5" s="49"/>
      <c r="O5" s="50"/>
      <c r="P5" s="51"/>
      <c r="Q5" s="52"/>
      <c r="R5" s="52"/>
      <c r="S5" s="177">
        <f>IF(B5="","",IF(ISNA(VLOOKUP(B5,Celkove!$B$6:$M$71,12,FALSE)),"Neni seznamu!",""))</f>
      </c>
    </row>
    <row r="6" spans="1:19" ht="12.75">
      <c r="A6" s="30">
        <f>A5+1</f>
        <v>2</v>
      </c>
      <c r="B6" s="53"/>
      <c r="C6" s="54"/>
      <c r="D6" s="55"/>
      <c r="E6" s="56"/>
      <c r="F6" s="56"/>
      <c r="G6" s="121"/>
      <c r="H6" s="116"/>
      <c r="I6" s="57"/>
      <c r="J6" s="58"/>
      <c r="K6" s="59"/>
      <c r="L6" s="112"/>
      <c r="M6" s="109"/>
      <c r="N6" s="60"/>
      <c r="O6" s="50"/>
      <c r="P6" s="51"/>
      <c r="Q6" s="52"/>
      <c r="R6" s="52"/>
      <c r="S6" s="177">
        <f>IF(B6="","",IF(ISNA(VLOOKUP(B6,Celkove!$B$6:$M$71,12,FALSE)),"Neni seznamu!",""))</f>
      </c>
    </row>
    <row r="7" spans="1:19" ht="12.75">
      <c r="A7" s="30">
        <f>A6+1</f>
        <v>3</v>
      </c>
      <c r="B7" s="53"/>
      <c r="C7" s="54"/>
      <c r="D7" s="55"/>
      <c r="E7" s="56"/>
      <c r="F7" s="56"/>
      <c r="G7" s="121"/>
      <c r="H7" s="116"/>
      <c r="I7" s="57"/>
      <c r="J7" s="58"/>
      <c r="K7" s="59"/>
      <c r="L7" s="112"/>
      <c r="M7" s="109"/>
      <c r="N7" s="60"/>
      <c r="O7" s="50"/>
      <c r="P7" s="51"/>
      <c r="Q7" s="52"/>
      <c r="R7" s="52"/>
      <c r="S7" s="177">
        <f>IF(B7="","",IF(ISNA(VLOOKUP(B7,Celkove!$B$6:$M$71,12,FALSE)),"Neni seznamu!",""))</f>
      </c>
    </row>
    <row r="8" spans="1:19" ht="12.75">
      <c r="A8" s="30">
        <f>A7+1</f>
        <v>4</v>
      </c>
      <c r="B8" s="53"/>
      <c r="C8" s="54"/>
      <c r="D8" s="55"/>
      <c r="E8" s="56"/>
      <c r="F8" s="56"/>
      <c r="G8" s="121"/>
      <c r="H8" s="116"/>
      <c r="I8" s="57"/>
      <c r="J8" s="58"/>
      <c r="K8" s="59"/>
      <c r="L8" s="112"/>
      <c r="M8" s="109"/>
      <c r="N8" s="60"/>
      <c r="O8" s="50"/>
      <c r="P8" s="51"/>
      <c r="Q8" s="52"/>
      <c r="R8" s="52"/>
      <c r="S8" s="177">
        <f>IF(B8="","",IF(ISNA(VLOOKUP(B8,Celkove!$B$6:$M$71,12,FALSE)),"Neni seznamu!",""))</f>
      </c>
    </row>
    <row r="9" spans="1:19" ht="12.75">
      <c r="A9" s="30">
        <f>A8+1</f>
        <v>5</v>
      </c>
      <c r="B9" s="53"/>
      <c r="C9" s="54"/>
      <c r="D9" s="55"/>
      <c r="E9" s="56"/>
      <c r="F9" s="56"/>
      <c r="G9" s="121"/>
      <c r="H9" s="116"/>
      <c r="I9" s="57"/>
      <c r="J9" s="58"/>
      <c r="K9" s="59"/>
      <c r="L9" s="112"/>
      <c r="M9" s="109"/>
      <c r="N9" s="60"/>
      <c r="O9" s="50"/>
      <c r="P9" s="51"/>
      <c r="Q9" s="52"/>
      <c r="R9" s="52"/>
      <c r="S9" s="177">
        <f>IF(B9="","",IF(ISNA(VLOOKUP(B9,Celkove!$B$6:$M$71,12,FALSE)),"Neni seznamu!",""))</f>
      </c>
    </row>
    <row r="10" spans="1:19" ht="12.75">
      <c r="A10" s="30">
        <f>A9+1</f>
        <v>6</v>
      </c>
      <c r="B10" s="61"/>
      <c r="C10" s="54"/>
      <c r="D10" s="55"/>
      <c r="E10" s="56"/>
      <c r="F10" s="56"/>
      <c r="G10" s="121"/>
      <c r="H10" s="116"/>
      <c r="I10" s="57"/>
      <c r="J10" s="58"/>
      <c r="K10" s="59"/>
      <c r="L10" s="112"/>
      <c r="M10" s="109"/>
      <c r="N10" s="60"/>
      <c r="O10" s="50"/>
      <c r="P10" s="51"/>
      <c r="Q10" s="52"/>
      <c r="R10" s="52"/>
      <c r="S10" s="177">
        <f>IF(B10="","",IF(ISNA(VLOOKUP(B10,Celkove!$B$6:$M$71,12,FALSE)),"Neni seznamu!",""))</f>
      </c>
    </row>
    <row r="11" spans="1:19" ht="12.75">
      <c r="A11" s="30">
        <v>7</v>
      </c>
      <c r="B11" s="62"/>
      <c r="C11" s="54"/>
      <c r="D11" s="55"/>
      <c r="E11" s="56"/>
      <c r="F11" s="56"/>
      <c r="G11" s="121"/>
      <c r="H11" s="116"/>
      <c r="I11" s="57"/>
      <c r="J11" s="58"/>
      <c r="K11" s="59"/>
      <c r="L11" s="112"/>
      <c r="M11" s="109"/>
      <c r="N11" s="60"/>
      <c r="O11" s="50"/>
      <c r="P11" s="51"/>
      <c r="Q11" s="52"/>
      <c r="R11" s="52"/>
      <c r="S11" s="177">
        <f>IF(B11="","",IF(ISNA(VLOOKUP(B11,Celkove!$B$6:$M$71,12,FALSE)),"Neni seznamu!",""))</f>
      </c>
    </row>
    <row r="12" spans="1:19" ht="12.75">
      <c r="A12" s="30">
        <f aca="true" t="shared" si="0" ref="A12:A52">A11+1</f>
        <v>8</v>
      </c>
      <c r="B12" s="61"/>
      <c r="C12" s="54"/>
      <c r="D12" s="55"/>
      <c r="E12" s="56"/>
      <c r="F12" s="56"/>
      <c r="G12" s="121"/>
      <c r="H12" s="116"/>
      <c r="I12" s="57"/>
      <c r="J12" s="58"/>
      <c r="K12" s="59"/>
      <c r="L12" s="112"/>
      <c r="M12" s="109"/>
      <c r="N12" s="60"/>
      <c r="O12" s="50"/>
      <c r="P12" s="51"/>
      <c r="Q12" s="52"/>
      <c r="R12" s="52"/>
      <c r="S12" s="177">
        <f>IF(B12="","",IF(ISNA(VLOOKUP(B12,Celkove!$B$6:$M$71,12,FALSE)),"Neni seznamu!",""))</f>
      </c>
    </row>
    <row r="13" spans="1:19" ht="12.75">
      <c r="A13" s="30">
        <f t="shared" si="0"/>
        <v>9</v>
      </c>
      <c r="B13" s="63"/>
      <c r="C13" s="54"/>
      <c r="D13" s="55"/>
      <c r="E13" s="56"/>
      <c r="F13" s="56"/>
      <c r="G13" s="121"/>
      <c r="H13" s="116"/>
      <c r="I13" s="57"/>
      <c r="J13" s="58"/>
      <c r="K13" s="59"/>
      <c r="L13" s="112"/>
      <c r="M13" s="109"/>
      <c r="N13" s="60"/>
      <c r="O13" s="50"/>
      <c r="P13" s="51"/>
      <c r="Q13" s="52"/>
      <c r="R13" s="52"/>
      <c r="S13" s="177">
        <f>IF(B13="","",IF(ISNA(VLOOKUP(B13,Celkove!$B$6:$M$71,12,FALSE)),"Neni seznamu!",""))</f>
      </c>
    </row>
    <row r="14" spans="1:19" ht="12.75">
      <c r="A14" s="30">
        <f t="shared" si="0"/>
        <v>10</v>
      </c>
      <c r="B14" s="63"/>
      <c r="C14" s="54"/>
      <c r="D14" s="55"/>
      <c r="E14" s="56"/>
      <c r="F14" s="56"/>
      <c r="G14" s="121"/>
      <c r="H14" s="116"/>
      <c r="I14" s="57"/>
      <c r="J14" s="58"/>
      <c r="K14" s="59"/>
      <c r="L14" s="112"/>
      <c r="M14" s="109"/>
      <c r="N14" s="60"/>
      <c r="O14" s="50"/>
      <c r="P14" s="51"/>
      <c r="Q14" s="52"/>
      <c r="R14" s="52"/>
      <c r="S14" s="177">
        <f>IF(B14="","",IF(ISNA(VLOOKUP(B14,Celkove!$B$6:$M$71,12,FALSE)),"Neni seznamu!",""))</f>
      </c>
    </row>
    <row r="15" spans="1:19" ht="12.75">
      <c r="A15" s="30">
        <f t="shared" si="0"/>
        <v>11</v>
      </c>
      <c r="B15" s="61"/>
      <c r="C15" s="54"/>
      <c r="D15" s="55"/>
      <c r="E15" s="56"/>
      <c r="F15" s="56"/>
      <c r="G15" s="121"/>
      <c r="H15" s="116"/>
      <c r="I15" s="57"/>
      <c r="J15" s="58"/>
      <c r="K15" s="59"/>
      <c r="L15" s="112"/>
      <c r="M15" s="109"/>
      <c r="N15" s="60"/>
      <c r="O15" s="50"/>
      <c r="P15" s="51"/>
      <c r="Q15" s="52"/>
      <c r="R15" s="52"/>
      <c r="S15" s="177">
        <f>IF(B15="","",IF(ISNA(VLOOKUP(B15,Celkove!$B$6:$M$71,12,FALSE)),"Neni seznamu!",""))</f>
      </c>
    </row>
    <row r="16" spans="1:19" ht="13.5" thickBot="1">
      <c r="A16" s="31">
        <f t="shared" si="0"/>
        <v>12</v>
      </c>
      <c r="B16" s="64"/>
      <c r="C16" s="65"/>
      <c r="D16" s="66"/>
      <c r="E16" s="67"/>
      <c r="F16" s="67"/>
      <c r="G16" s="122"/>
      <c r="H16" s="116"/>
      <c r="I16" s="68"/>
      <c r="J16" s="69"/>
      <c r="K16" s="70"/>
      <c r="L16" s="113"/>
      <c r="M16" s="110"/>
      <c r="N16" s="71"/>
      <c r="O16" s="72"/>
      <c r="P16" s="73"/>
      <c r="Q16" s="74"/>
      <c r="R16" s="74"/>
      <c r="S16" s="177">
        <f>IF(B16="","",IF(ISNA(VLOOKUP(B16,Celkove!$B$6:$M$71,12,FALSE)),"Neni seznamu!",""))</f>
      </c>
    </row>
    <row r="17" spans="1:19" ht="13.5" thickTop="1">
      <c r="A17" s="29">
        <f t="shared" si="0"/>
        <v>13</v>
      </c>
      <c r="B17" s="75"/>
      <c r="C17" s="43"/>
      <c r="D17" s="44"/>
      <c r="E17" s="45"/>
      <c r="F17" s="45"/>
      <c r="G17" s="123"/>
      <c r="H17" s="116"/>
      <c r="I17" s="46"/>
      <c r="J17" s="47"/>
      <c r="K17" s="48"/>
      <c r="L17" s="111"/>
      <c r="M17" s="108"/>
      <c r="N17" s="49"/>
      <c r="O17" s="50"/>
      <c r="P17" s="51"/>
      <c r="Q17" s="52"/>
      <c r="R17" s="52"/>
      <c r="S17" s="177">
        <f>IF(B17="","",IF(ISNA(VLOOKUP(B17,Celkove!$B$6:$M$71,12,FALSE)),"Neni seznamu!",""))</f>
      </c>
    </row>
    <row r="18" spans="1:19" ht="12.75">
      <c r="A18" s="30">
        <f t="shared" si="0"/>
        <v>14</v>
      </c>
      <c r="B18" s="63"/>
      <c r="C18" s="54"/>
      <c r="D18" s="55"/>
      <c r="E18" s="56"/>
      <c r="F18" s="56"/>
      <c r="G18" s="121"/>
      <c r="H18" s="116"/>
      <c r="I18" s="57"/>
      <c r="J18" s="58"/>
      <c r="K18" s="59"/>
      <c r="L18" s="112"/>
      <c r="M18" s="109"/>
      <c r="N18" s="60"/>
      <c r="O18" s="50"/>
      <c r="P18" s="51"/>
      <c r="Q18" s="52"/>
      <c r="R18" s="52"/>
      <c r="S18" s="177">
        <f>IF(B18="","",IF(ISNA(VLOOKUP(B18,Celkove!$B$6:$M$71,12,FALSE)),"Neni seznamu!",""))</f>
      </c>
    </row>
    <row r="19" spans="1:19" ht="12.75">
      <c r="A19" s="30">
        <f t="shared" si="0"/>
        <v>15</v>
      </c>
      <c r="B19" s="61"/>
      <c r="C19" s="54"/>
      <c r="D19" s="55"/>
      <c r="E19" s="56"/>
      <c r="F19" s="56"/>
      <c r="G19" s="121"/>
      <c r="H19" s="116"/>
      <c r="I19" s="57"/>
      <c r="J19" s="58"/>
      <c r="K19" s="59"/>
      <c r="L19" s="112"/>
      <c r="M19" s="109"/>
      <c r="N19" s="60"/>
      <c r="O19" s="50"/>
      <c r="P19" s="51"/>
      <c r="Q19" s="52"/>
      <c r="R19" s="52"/>
      <c r="S19" s="177">
        <f>IF(B19="","",IF(ISNA(VLOOKUP(B19,Celkove!$B$6:$M$71,12,FALSE)),"Neni seznamu!",""))</f>
      </c>
    </row>
    <row r="20" spans="1:19" ht="12.75">
      <c r="A20" s="30">
        <f t="shared" si="0"/>
        <v>16</v>
      </c>
      <c r="B20" s="61"/>
      <c r="C20" s="54"/>
      <c r="D20" s="55"/>
      <c r="E20" s="56"/>
      <c r="F20" s="56"/>
      <c r="G20" s="121"/>
      <c r="H20" s="116"/>
      <c r="I20" s="57"/>
      <c r="J20" s="58"/>
      <c r="K20" s="59"/>
      <c r="L20" s="112"/>
      <c r="M20" s="109"/>
      <c r="N20" s="60"/>
      <c r="O20" s="50"/>
      <c r="P20" s="51"/>
      <c r="Q20" s="52"/>
      <c r="R20" s="52"/>
      <c r="S20" s="177">
        <f>IF(B20="","",IF(ISNA(VLOOKUP(B20,Celkove!$B$6:$M$71,12,FALSE)),"Neni seznamu!",""))</f>
      </c>
    </row>
    <row r="21" spans="1:19" ht="12.75">
      <c r="A21" s="30">
        <f t="shared" si="0"/>
        <v>17</v>
      </c>
      <c r="B21" s="62"/>
      <c r="C21" s="54"/>
      <c r="D21" s="55"/>
      <c r="E21" s="56"/>
      <c r="F21" s="56"/>
      <c r="G21" s="121"/>
      <c r="H21" s="116"/>
      <c r="I21" s="57"/>
      <c r="J21" s="58"/>
      <c r="K21" s="59"/>
      <c r="L21" s="112"/>
      <c r="M21" s="109"/>
      <c r="N21" s="60"/>
      <c r="O21" s="50"/>
      <c r="P21" s="51"/>
      <c r="Q21" s="52"/>
      <c r="R21" s="52"/>
      <c r="S21" s="177">
        <f>IF(B21="","",IF(ISNA(VLOOKUP(B21,Celkove!$B$6:$M$71,12,FALSE)),"Neni seznamu!",""))</f>
      </c>
    </row>
    <row r="22" spans="1:19" ht="12.75">
      <c r="A22" s="30">
        <f t="shared" si="0"/>
        <v>18</v>
      </c>
      <c r="B22" s="53"/>
      <c r="C22" s="76"/>
      <c r="D22" s="55"/>
      <c r="E22" s="56"/>
      <c r="F22" s="56"/>
      <c r="G22" s="121"/>
      <c r="H22" s="116"/>
      <c r="I22" s="57"/>
      <c r="J22" s="58"/>
      <c r="K22" s="59"/>
      <c r="L22" s="112"/>
      <c r="M22" s="109"/>
      <c r="N22" s="60"/>
      <c r="O22" s="50"/>
      <c r="P22" s="51"/>
      <c r="Q22" s="52"/>
      <c r="R22" s="52"/>
      <c r="S22" s="177">
        <f>IF(B22="","",IF(ISNA(VLOOKUP(B22,Celkove!$B$6:$M$71,12,FALSE)),"Neni seznamu!",""))</f>
      </c>
    </row>
    <row r="23" spans="1:19" ht="12.75">
      <c r="A23" s="30">
        <f t="shared" si="0"/>
        <v>19</v>
      </c>
      <c r="B23" s="62"/>
      <c r="C23" s="54"/>
      <c r="D23" s="55"/>
      <c r="E23" s="56"/>
      <c r="F23" s="56"/>
      <c r="G23" s="121"/>
      <c r="H23" s="116"/>
      <c r="I23" s="57"/>
      <c r="J23" s="58"/>
      <c r="K23" s="59"/>
      <c r="L23" s="112"/>
      <c r="M23" s="109"/>
      <c r="N23" s="60"/>
      <c r="O23" s="50"/>
      <c r="P23" s="51"/>
      <c r="Q23" s="52"/>
      <c r="R23" s="52"/>
      <c r="S23" s="177">
        <f>IF(B23="","",IF(ISNA(VLOOKUP(B23,Celkove!$B$6:$M$71,12,FALSE)),"Neni seznamu!",""))</f>
      </c>
    </row>
    <row r="24" spans="1:19" ht="12.75">
      <c r="A24" s="30">
        <f t="shared" si="0"/>
        <v>20</v>
      </c>
      <c r="B24" s="63"/>
      <c r="C24" s="54"/>
      <c r="D24" s="55"/>
      <c r="E24" s="56"/>
      <c r="F24" s="56"/>
      <c r="G24" s="121"/>
      <c r="H24" s="116"/>
      <c r="I24" s="57"/>
      <c r="J24" s="58"/>
      <c r="K24" s="59"/>
      <c r="L24" s="112"/>
      <c r="M24" s="109"/>
      <c r="N24" s="60"/>
      <c r="O24" s="50"/>
      <c r="P24" s="51"/>
      <c r="Q24" s="52"/>
      <c r="R24" s="52"/>
      <c r="S24" s="177">
        <f>IF(B24="","",IF(ISNA(VLOOKUP(B24,Celkove!$B$6:$M$71,12,FALSE)),"Neni seznamu!",""))</f>
      </c>
    </row>
    <row r="25" spans="1:19" ht="12.75">
      <c r="A25" s="30">
        <f t="shared" si="0"/>
        <v>21</v>
      </c>
      <c r="B25" s="62"/>
      <c r="C25" s="54"/>
      <c r="D25" s="55"/>
      <c r="E25" s="56"/>
      <c r="F25" s="56"/>
      <c r="G25" s="121"/>
      <c r="H25" s="116"/>
      <c r="I25" s="57"/>
      <c r="J25" s="58"/>
      <c r="K25" s="59"/>
      <c r="L25" s="112"/>
      <c r="M25" s="109"/>
      <c r="N25" s="60"/>
      <c r="O25" s="50"/>
      <c r="P25" s="51"/>
      <c r="Q25" s="52"/>
      <c r="R25" s="52"/>
      <c r="S25" s="177">
        <f>IF(B25="","",IF(ISNA(VLOOKUP(B25,Celkove!$B$6:$M$71,12,FALSE)),"Neni seznamu!",""))</f>
      </c>
    </row>
    <row r="26" spans="1:19" ht="12.75">
      <c r="A26" s="30">
        <f t="shared" si="0"/>
        <v>22</v>
      </c>
      <c r="B26" s="62"/>
      <c r="C26" s="54"/>
      <c r="D26" s="55"/>
      <c r="E26" s="56"/>
      <c r="F26" s="56"/>
      <c r="G26" s="121"/>
      <c r="H26" s="116"/>
      <c r="I26" s="57"/>
      <c r="J26" s="58"/>
      <c r="K26" s="59"/>
      <c r="L26" s="112"/>
      <c r="M26" s="109"/>
      <c r="N26" s="60"/>
      <c r="O26" s="50"/>
      <c r="P26" s="51"/>
      <c r="Q26" s="52"/>
      <c r="R26" s="52"/>
      <c r="S26" s="177">
        <f>IF(B26="","",IF(ISNA(VLOOKUP(B26,Celkove!$B$6:$M$71,12,FALSE)),"Neni seznamu!",""))</f>
      </c>
    </row>
    <row r="27" spans="1:19" ht="12.75">
      <c r="A27" s="30">
        <f t="shared" si="0"/>
        <v>23</v>
      </c>
      <c r="B27" s="63"/>
      <c r="C27" s="54"/>
      <c r="D27" s="55"/>
      <c r="E27" s="56"/>
      <c r="F27" s="56"/>
      <c r="G27" s="121"/>
      <c r="H27" s="116"/>
      <c r="I27" s="57"/>
      <c r="J27" s="58"/>
      <c r="K27" s="59"/>
      <c r="L27" s="112"/>
      <c r="M27" s="109"/>
      <c r="N27" s="60"/>
      <c r="O27" s="50"/>
      <c r="P27" s="51"/>
      <c r="Q27" s="52"/>
      <c r="R27" s="52"/>
      <c r="S27" s="177">
        <f>IF(B27="","",IF(ISNA(VLOOKUP(B27,Celkove!$B$6:$M$71,12,FALSE)),"Neni seznamu!",""))</f>
      </c>
    </row>
    <row r="28" spans="1:19" ht="13.5" thickBot="1">
      <c r="A28" s="31">
        <f t="shared" si="0"/>
        <v>24</v>
      </c>
      <c r="B28" s="64"/>
      <c r="C28" s="65"/>
      <c r="D28" s="66"/>
      <c r="E28" s="67"/>
      <c r="F28" s="67"/>
      <c r="G28" s="122"/>
      <c r="H28" s="116"/>
      <c r="I28" s="68"/>
      <c r="J28" s="69"/>
      <c r="K28" s="70"/>
      <c r="L28" s="113"/>
      <c r="M28" s="110"/>
      <c r="N28" s="71"/>
      <c r="O28" s="72"/>
      <c r="P28" s="73"/>
      <c r="Q28" s="74"/>
      <c r="R28" s="74"/>
      <c r="S28" s="177">
        <f>IF(B28="","",IF(ISNA(VLOOKUP(B28,Celkove!$B$6:$M$71,12,FALSE)),"Neni seznamu!",""))</f>
      </c>
    </row>
    <row r="29" spans="1:19" ht="13.5" thickTop="1">
      <c r="A29" s="29">
        <f t="shared" si="0"/>
        <v>25</v>
      </c>
      <c r="B29" s="77"/>
      <c r="C29" s="43"/>
      <c r="D29" s="44"/>
      <c r="E29" s="45"/>
      <c r="F29" s="45"/>
      <c r="G29" s="123"/>
      <c r="H29" s="116"/>
      <c r="I29" s="46"/>
      <c r="J29" s="47"/>
      <c r="K29" s="46"/>
      <c r="L29" s="111"/>
      <c r="M29" s="108"/>
      <c r="N29" s="49"/>
      <c r="O29" s="50"/>
      <c r="P29" s="51"/>
      <c r="Q29" s="52"/>
      <c r="R29" s="52"/>
      <c r="S29" s="177">
        <f>IF(B29="","",IF(ISNA(VLOOKUP(B29,Celkove!$B$6:$M$71,12,FALSE)),"Neni seznamu!",""))</f>
      </c>
    </row>
    <row r="30" spans="1:19" ht="12.75">
      <c r="A30" s="30">
        <f t="shared" si="0"/>
        <v>26</v>
      </c>
      <c r="B30" s="53"/>
      <c r="C30" s="54"/>
      <c r="D30" s="55"/>
      <c r="E30" s="56"/>
      <c r="F30" s="56"/>
      <c r="G30" s="121"/>
      <c r="H30" s="116"/>
      <c r="I30" s="57"/>
      <c r="J30" s="58"/>
      <c r="K30" s="57"/>
      <c r="L30" s="112"/>
      <c r="M30" s="109"/>
      <c r="N30" s="60"/>
      <c r="O30" s="50"/>
      <c r="P30" s="51"/>
      <c r="Q30" s="52"/>
      <c r="R30" s="52"/>
      <c r="S30" s="177">
        <f>IF(B30="","",IF(ISNA(VLOOKUP(B30,Celkove!$B$6:$M$71,12,FALSE)),"Neni seznamu!",""))</f>
      </c>
    </row>
    <row r="31" spans="1:19" ht="12.75">
      <c r="A31" s="30">
        <f t="shared" si="0"/>
        <v>27</v>
      </c>
      <c r="B31" s="53"/>
      <c r="C31" s="54"/>
      <c r="D31" s="55"/>
      <c r="E31" s="56"/>
      <c r="F31" s="56"/>
      <c r="G31" s="121"/>
      <c r="H31" s="116"/>
      <c r="I31" s="57"/>
      <c r="J31" s="58"/>
      <c r="K31" s="57"/>
      <c r="L31" s="112"/>
      <c r="M31" s="109"/>
      <c r="N31" s="60"/>
      <c r="O31" s="50"/>
      <c r="P31" s="51"/>
      <c r="Q31" s="52"/>
      <c r="R31" s="52"/>
      <c r="S31" s="177">
        <f>IF(B31="","",IF(ISNA(VLOOKUP(B31,Celkove!$B$6:$M$71,12,FALSE)),"Neni seznamu!",""))</f>
      </c>
    </row>
    <row r="32" spans="1:19" ht="12.75">
      <c r="A32" s="30">
        <f t="shared" si="0"/>
        <v>28</v>
      </c>
      <c r="B32" s="61"/>
      <c r="C32" s="54"/>
      <c r="D32" s="55"/>
      <c r="E32" s="56"/>
      <c r="F32" s="56"/>
      <c r="G32" s="121"/>
      <c r="H32" s="116"/>
      <c r="I32" s="57"/>
      <c r="J32" s="58"/>
      <c r="K32" s="57"/>
      <c r="L32" s="112"/>
      <c r="M32" s="109"/>
      <c r="N32" s="60"/>
      <c r="O32" s="50"/>
      <c r="P32" s="51"/>
      <c r="Q32" s="52"/>
      <c r="R32" s="52"/>
      <c r="S32" s="177">
        <f>IF(B32="","",IF(ISNA(VLOOKUP(B32,Celkove!$B$6:$M$71,12,FALSE)),"Neni seznamu!",""))</f>
      </c>
    </row>
    <row r="33" spans="1:19" ht="12.75">
      <c r="A33" s="30">
        <f t="shared" si="0"/>
        <v>29</v>
      </c>
      <c r="B33" s="53"/>
      <c r="C33" s="54"/>
      <c r="D33" s="55"/>
      <c r="E33" s="56"/>
      <c r="F33" s="56"/>
      <c r="G33" s="121"/>
      <c r="H33" s="116"/>
      <c r="I33" s="57"/>
      <c r="J33" s="58"/>
      <c r="K33" s="57"/>
      <c r="L33" s="112"/>
      <c r="M33" s="109"/>
      <c r="N33" s="60"/>
      <c r="O33" s="50"/>
      <c r="P33" s="51"/>
      <c r="Q33" s="52"/>
      <c r="R33" s="52"/>
      <c r="S33" s="177">
        <f>IF(B33="","",IF(ISNA(VLOOKUP(B33,Celkove!$B$6:$M$71,12,FALSE)),"Neni seznamu!",""))</f>
      </c>
    </row>
    <row r="34" spans="1:19" ht="12.75">
      <c r="A34" s="30">
        <f t="shared" si="0"/>
        <v>30</v>
      </c>
      <c r="B34" s="61"/>
      <c r="C34" s="54"/>
      <c r="D34" s="55"/>
      <c r="E34" s="56"/>
      <c r="F34" s="56"/>
      <c r="G34" s="121"/>
      <c r="H34" s="116"/>
      <c r="I34" s="57"/>
      <c r="J34" s="58"/>
      <c r="K34" s="57"/>
      <c r="L34" s="112"/>
      <c r="M34" s="109"/>
      <c r="N34" s="60"/>
      <c r="O34" s="50"/>
      <c r="P34" s="51"/>
      <c r="Q34" s="52"/>
      <c r="R34" s="52"/>
      <c r="S34" s="177">
        <f>IF(B34="","",IF(ISNA(VLOOKUP(B34,Celkove!$B$6:$M$71,12,FALSE)),"Neni seznamu!",""))</f>
      </c>
    </row>
    <row r="35" spans="1:19" ht="12.75">
      <c r="A35" s="30">
        <f t="shared" si="0"/>
        <v>31</v>
      </c>
      <c r="B35" s="53"/>
      <c r="C35" s="54"/>
      <c r="D35" s="55"/>
      <c r="E35" s="56"/>
      <c r="F35" s="56"/>
      <c r="G35" s="121"/>
      <c r="H35" s="116"/>
      <c r="I35" s="57"/>
      <c r="J35" s="58"/>
      <c r="K35" s="57"/>
      <c r="L35" s="112"/>
      <c r="M35" s="109"/>
      <c r="N35" s="60"/>
      <c r="O35" s="50"/>
      <c r="P35" s="51"/>
      <c r="Q35" s="52"/>
      <c r="R35" s="52"/>
      <c r="S35" s="177">
        <f>IF(B35="","",IF(ISNA(VLOOKUP(B35,Celkove!$B$6:$M$71,12,FALSE)),"Neni seznamu!",""))</f>
      </c>
    </row>
    <row r="36" spans="1:19" ht="12.75">
      <c r="A36" s="30">
        <f t="shared" si="0"/>
        <v>32</v>
      </c>
      <c r="B36" s="53"/>
      <c r="C36" s="54"/>
      <c r="D36" s="55"/>
      <c r="E36" s="56"/>
      <c r="F36" s="56"/>
      <c r="G36" s="121"/>
      <c r="H36" s="116"/>
      <c r="I36" s="57"/>
      <c r="J36" s="58"/>
      <c r="K36" s="57"/>
      <c r="L36" s="112"/>
      <c r="M36" s="109"/>
      <c r="N36" s="60"/>
      <c r="O36" s="50"/>
      <c r="P36" s="51"/>
      <c r="Q36" s="52"/>
      <c r="R36" s="52"/>
      <c r="S36" s="177">
        <f>IF(B36="","",IF(ISNA(VLOOKUP(B36,Celkove!$B$6:$M$71,12,FALSE)),"Neni seznamu!",""))</f>
      </c>
    </row>
    <row r="37" spans="1:19" ht="12.75">
      <c r="A37" s="30">
        <f t="shared" si="0"/>
        <v>33</v>
      </c>
      <c r="B37" s="61"/>
      <c r="C37" s="54"/>
      <c r="D37" s="55"/>
      <c r="E37" s="56"/>
      <c r="F37" s="56"/>
      <c r="G37" s="121"/>
      <c r="H37" s="116"/>
      <c r="I37" s="57"/>
      <c r="J37" s="58"/>
      <c r="K37" s="57"/>
      <c r="L37" s="112"/>
      <c r="M37" s="109"/>
      <c r="N37" s="60"/>
      <c r="O37" s="50"/>
      <c r="P37" s="51"/>
      <c r="Q37" s="52"/>
      <c r="R37" s="52"/>
      <c r="S37" s="177">
        <f>IF(B37="","",IF(ISNA(VLOOKUP(B37,Celkove!$B$6:$M$71,12,FALSE)),"Neni seznamu!",""))</f>
      </c>
    </row>
    <row r="38" spans="1:19" ht="12.75">
      <c r="A38" s="30">
        <f t="shared" si="0"/>
        <v>34</v>
      </c>
      <c r="B38" s="53"/>
      <c r="C38" s="54"/>
      <c r="D38" s="55"/>
      <c r="E38" s="56"/>
      <c r="F38" s="56"/>
      <c r="G38" s="121"/>
      <c r="H38" s="116"/>
      <c r="I38" s="57"/>
      <c r="J38" s="58"/>
      <c r="K38" s="57"/>
      <c r="L38" s="112"/>
      <c r="M38" s="109"/>
      <c r="N38" s="60"/>
      <c r="O38" s="50"/>
      <c r="P38" s="51"/>
      <c r="Q38" s="52"/>
      <c r="R38" s="52"/>
      <c r="S38" s="177">
        <f>IF(B38="","",IF(ISNA(VLOOKUP(B38,Celkove!$B$6:$M$71,12,FALSE)),"Neni seznamu!",""))</f>
      </c>
    </row>
    <row r="39" spans="1:19" ht="12.75">
      <c r="A39" s="30">
        <f t="shared" si="0"/>
        <v>35</v>
      </c>
      <c r="B39" s="61"/>
      <c r="C39" s="54"/>
      <c r="D39" s="55"/>
      <c r="E39" s="56"/>
      <c r="F39" s="56"/>
      <c r="G39" s="121"/>
      <c r="H39" s="116"/>
      <c r="I39" s="57"/>
      <c r="J39" s="58"/>
      <c r="K39" s="57"/>
      <c r="L39" s="112"/>
      <c r="M39" s="109"/>
      <c r="N39" s="60"/>
      <c r="O39" s="50"/>
      <c r="P39" s="51"/>
      <c r="Q39" s="52"/>
      <c r="R39" s="52"/>
      <c r="S39" s="177">
        <f>IF(B39="","",IF(ISNA(VLOOKUP(B39,Celkove!$B$6:$M$71,12,FALSE)),"Neni seznamu!",""))</f>
      </c>
    </row>
    <row r="40" spans="1:19" ht="12.75">
      <c r="A40" s="30">
        <f t="shared" si="0"/>
        <v>36</v>
      </c>
      <c r="B40" s="53"/>
      <c r="C40" s="54"/>
      <c r="D40" s="55"/>
      <c r="E40" s="56"/>
      <c r="F40" s="56"/>
      <c r="G40" s="121"/>
      <c r="H40" s="116"/>
      <c r="I40" s="57"/>
      <c r="J40" s="58"/>
      <c r="K40" s="57"/>
      <c r="L40" s="112"/>
      <c r="M40" s="109"/>
      <c r="N40" s="60"/>
      <c r="O40" s="50"/>
      <c r="P40" s="51"/>
      <c r="Q40" s="52"/>
      <c r="R40" s="52"/>
      <c r="S40" s="177">
        <f>IF(B40="","",IF(ISNA(VLOOKUP(B40,Celkove!$B$6:$M$71,12,FALSE)),"Neni seznamu!",""))</f>
      </c>
    </row>
    <row r="41" spans="1:19" ht="12.75">
      <c r="A41" s="30">
        <f t="shared" si="0"/>
        <v>37</v>
      </c>
      <c r="B41" s="53"/>
      <c r="C41" s="54"/>
      <c r="D41" s="55"/>
      <c r="E41" s="56"/>
      <c r="F41" s="56"/>
      <c r="G41" s="121"/>
      <c r="H41" s="116"/>
      <c r="I41" s="57"/>
      <c r="J41" s="58"/>
      <c r="K41" s="57"/>
      <c r="L41" s="112"/>
      <c r="M41" s="109"/>
      <c r="N41" s="60"/>
      <c r="O41" s="50"/>
      <c r="P41" s="51"/>
      <c r="Q41" s="52"/>
      <c r="R41" s="52"/>
      <c r="S41" s="177">
        <f>IF(B41="","",IF(ISNA(VLOOKUP(B41,Celkove!$B$6:$M$71,12,FALSE)),"Neni seznamu!",""))</f>
      </c>
    </row>
    <row r="42" spans="1:19" ht="12.75">
      <c r="A42" s="30">
        <f t="shared" si="0"/>
        <v>38</v>
      </c>
      <c r="B42" s="61"/>
      <c r="C42" s="54"/>
      <c r="D42" s="55"/>
      <c r="E42" s="56"/>
      <c r="F42" s="56"/>
      <c r="G42" s="121"/>
      <c r="H42" s="116"/>
      <c r="I42" s="57"/>
      <c r="J42" s="58"/>
      <c r="K42" s="57"/>
      <c r="L42" s="112"/>
      <c r="M42" s="109"/>
      <c r="N42" s="60"/>
      <c r="O42" s="50"/>
      <c r="P42" s="51"/>
      <c r="Q42" s="52"/>
      <c r="R42" s="52"/>
      <c r="S42" s="177">
        <f>IF(B42="","",IF(ISNA(VLOOKUP(B42,Celkove!$B$6:$M$71,12,FALSE)),"Neni seznamu!",""))</f>
      </c>
    </row>
    <row r="43" spans="1:19" ht="12.75">
      <c r="A43" s="30">
        <f t="shared" si="0"/>
        <v>39</v>
      </c>
      <c r="B43" s="53"/>
      <c r="C43" s="54"/>
      <c r="D43" s="55"/>
      <c r="E43" s="56"/>
      <c r="F43" s="56"/>
      <c r="G43" s="121"/>
      <c r="H43" s="116"/>
      <c r="I43" s="57"/>
      <c r="J43" s="58"/>
      <c r="K43" s="57"/>
      <c r="L43" s="112"/>
      <c r="M43" s="109"/>
      <c r="N43" s="60"/>
      <c r="O43" s="50"/>
      <c r="P43" s="51"/>
      <c r="Q43" s="52"/>
      <c r="R43" s="52"/>
      <c r="S43" s="177">
        <f>IF(B43="","",IF(ISNA(VLOOKUP(B43,Celkove!$B$6:$M$71,12,FALSE)),"Neni seznamu!",""))</f>
      </c>
    </row>
    <row r="44" spans="1:19" ht="12.75">
      <c r="A44" s="30">
        <f t="shared" si="0"/>
        <v>40</v>
      </c>
      <c r="B44" s="53"/>
      <c r="C44" s="54"/>
      <c r="D44" s="55"/>
      <c r="E44" s="56"/>
      <c r="F44" s="56"/>
      <c r="G44" s="121"/>
      <c r="H44" s="116"/>
      <c r="I44" s="57"/>
      <c r="J44" s="58"/>
      <c r="K44" s="57"/>
      <c r="L44" s="112"/>
      <c r="M44" s="109"/>
      <c r="N44" s="60"/>
      <c r="O44" s="50"/>
      <c r="P44" s="51"/>
      <c r="Q44" s="52"/>
      <c r="R44" s="52"/>
      <c r="S44" s="177">
        <f>IF(B44="","",IF(ISNA(VLOOKUP(B44,Celkove!$B$6:$M$71,12,FALSE)),"Neni seznamu!",""))</f>
      </c>
    </row>
    <row r="45" spans="1:19" ht="13.5" thickBot="1">
      <c r="A45" s="125">
        <f t="shared" si="0"/>
        <v>41</v>
      </c>
      <c r="B45" s="64"/>
      <c r="C45" s="65"/>
      <c r="D45" s="66"/>
      <c r="E45" s="67"/>
      <c r="F45" s="67"/>
      <c r="G45" s="122"/>
      <c r="H45" s="117"/>
      <c r="I45" s="68"/>
      <c r="J45" s="69"/>
      <c r="K45" s="68"/>
      <c r="L45" s="113"/>
      <c r="M45" s="110"/>
      <c r="N45" s="71"/>
      <c r="O45" s="78"/>
      <c r="P45" s="79"/>
      <c r="Q45" s="80"/>
      <c r="R45" s="80"/>
      <c r="S45" s="177">
        <f>IF(B45="","",IF(ISNA(VLOOKUP(B45,Celkove!$B$6:$M$71,12,FALSE)),"Neni seznamu!",""))</f>
      </c>
    </row>
    <row r="46" spans="1:19" ht="12.75">
      <c r="A46" s="124">
        <f t="shared" si="0"/>
        <v>42</v>
      </c>
      <c r="B46" s="81"/>
      <c r="C46" s="82"/>
      <c r="D46" s="83"/>
      <c r="E46" s="84"/>
      <c r="F46" s="84"/>
      <c r="G46" s="120"/>
      <c r="H46" s="115"/>
      <c r="I46" s="46"/>
      <c r="J46" s="47"/>
      <c r="K46" s="46"/>
      <c r="L46" s="111"/>
      <c r="M46" s="108"/>
      <c r="N46" s="49"/>
      <c r="O46" s="85"/>
      <c r="P46" s="86"/>
      <c r="Q46" s="87"/>
      <c r="R46" s="88"/>
      <c r="S46" s="177">
        <f>IF(B46="","",IF(ISNA(VLOOKUP(B46,Celkove!$B$6:$M$71,12,FALSE)),"Neni seznamu!",""))</f>
      </c>
    </row>
    <row r="47" spans="1:19" ht="12.75">
      <c r="A47" s="30">
        <f t="shared" si="0"/>
        <v>43</v>
      </c>
      <c r="B47" s="53"/>
      <c r="C47" s="54"/>
      <c r="D47" s="55"/>
      <c r="E47" s="56"/>
      <c r="F47" s="56"/>
      <c r="G47" s="121"/>
      <c r="H47" s="116"/>
      <c r="I47" s="57"/>
      <c r="J47" s="58"/>
      <c r="K47" s="57"/>
      <c r="L47" s="112"/>
      <c r="M47" s="109"/>
      <c r="N47" s="60"/>
      <c r="O47" s="50"/>
      <c r="P47" s="51"/>
      <c r="Q47" s="52"/>
      <c r="R47" s="89"/>
      <c r="S47" s="177">
        <f>IF(B47="","",IF(ISNA(VLOOKUP(B47,Celkove!$B$6:$M$71,12,FALSE)),"Neni seznamu!",""))</f>
      </c>
    </row>
    <row r="48" spans="1:19" ht="12.75">
      <c r="A48" s="30">
        <f t="shared" si="0"/>
        <v>44</v>
      </c>
      <c r="B48" s="53"/>
      <c r="C48" s="54"/>
      <c r="D48" s="55"/>
      <c r="E48" s="56"/>
      <c r="F48" s="56"/>
      <c r="G48" s="121"/>
      <c r="H48" s="116"/>
      <c r="I48" s="57"/>
      <c r="J48" s="58"/>
      <c r="K48" s="57"/>
      <c r="L48" s="112"/>
      <c r="M48" s="109"/>
      <c r="N48" s="60"/>
      <c r="O48" s="50"/>
      <c r="P48" s="51"/>
      <c r="Q48" s="52"/>
      <c r="R48" s="89"/>
      <c r="S48" s="177">
        <f>IF(B48="","",IF(ISNA(VLOOKUP(B48,Celkove!$B$6:$M$71,12,FALSE)),"Neni seznamu!",""))</f>
      </c>
    </row>
    <row r="49" spans="1:19" ht="12.75">
      <c r="A49" s="30">
        <f t="shared" si="0"/>
        <v>45</v>
      </c>
      <c r="B49" s="53"/>
      <c r="C49" s="54"/>
      <c r="D49" s="55"/>
      <c r="E49" s="56"/>
      <c r="F49" s="56"/>
      <c r="G49" s="121"/>
      <c r="H49" s="116"/>
      <c r="I49" s="57"/>
      <c r="J49" s="58"/>
      <c r="K49" s="57"/>
      <c r="L49" s="112"/>
      <c r="M49" s="109"/>
      <c r="N49" s="60"/>
      <c r="O49" s="50"/>
      <c r="P49" s="51"/>
      <c r="Q49" s="52"/>
      <c r="R49" s="89"/>
      <c r="S49" s="177">
        <f>IF(B49="","",IF(ISNA(VLOOKUP(B49,Celkove!$B$6:$M$71,12,FALSE)),"Neni seznamu!",""))</f>
      </c>
    </row>
    <row r="50" spans="1:19" ht="12.75">
      <c r="A50" s="30">
        <f t="shared" si="0"/>
        <v>46</v>
      </c>
      <c r="B50" s="53"/>
      <c r="C50" s="54"/>
      <c r="D50" s="55"/>
      <c r="E50" s="56"/>
      <c r="F50" s="56"/>
      <c r="G50" s="121"/>
      <c r="H50" s="116"/>
      <c r="I50" s="57"/>
      <c r="J50" s="58"/>
      <c r="K50" s="57"/>
      <c r="L50" s="112"/>
      <c r="M50" s="109"/>
      <c r="N50" s="60"/>
      <c r="O50" s="50"/>
      <c r="P50" s="51"/>
      <c r="Q50" s="52"/>
      <c r="R50" s="89"/>
      <c r="S50" s="177">
        <f>IF(B50="","",IF(ISNA(VLOOKUP(B50,Celkove!$B$6:$M$71,12,FALSE)),"Neni seznamu!",""))</f>
      </c>
    </row>
    <row r="51" spans="1:19" ht="12.75">
      <c r="A51" s="30">
        <f t="shared" si="0"/>
        <v>47</v>
      </c>
      <c r="B51" s="53"/>
      <c r="C51" s="54"/>
      <c r="D51" s="55"/>
      <c r="E51" s="56"/>
      <c r="F51" s="56"/>
      <c r="G51" s="121"/>
      <c r="H51" s="116"/>
      <c r="I51" s="57"/>
      <c r="J51" s="58"/>
      <c r="K51" s="57"/>
      <c r="L51" s="112"/>
      <c r="M51" s="109"/>
      <c r="N51" s="60"/>
      <c r="O51" s="50"/>
      <c r="P51" s="51"/>
      <c r="Q51" s="52"/>
      <c r="R51" s="89"/>
      <c r="S51" s="177">
        <f>IF(B51="","",IF(ISNA(VLOOKUP(B51,Celkove!$B$6:$M$71,12,FALSE)),"Neni seznamu!",""))</f>
      </c>
    </row>
    <row r="52" spans="1:19" ht="13.5" thickBot="1">
      <c r="A52" s="30">
        <f t="shared" si="0"/>
        <v>48</v>
      </c>
      <c r="B52" s="64"/>
      <c r="C52" s="65"/>
      <c r="D52" s="66"/>
      <c r="E52" s="67"/>
      <c r="F52" s="67"/>
      <c r="G52" s="122"/>
      <c r="H52" s="117"/>
      <c r="I52" s="68"/>
      <c r="J52" s="69"/>
      <c r="K52" s="68"/>
      <c r="L52" s="113"/>
      <c r="M52" s="110"/>
      <c r="N52" s="71"/>
      <c r="O52" s="72"/>
      <c r="P52" s="73"/>
      <c r="Q52" s="74"/>
      <c r="R52" s="90"/>
      <c r="S52" s="177">
        <f>IF(B51="","",IF(ISNA(VLOOKUP(B51,Celkove!$B$6:$M$71,12,FALSE)),"Neni seznamu!",""))</f>
      </c>
    </row>
    <row r="53" spans="1:18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6"/>
      <c r="Q53" s="36"/>
      <c r="R53" s="37"/>
    </row>
    <row r="54" spans="1:18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4"/>
      <c r="O54" s="34"/>
      <c r="P54" s="36"/>
      <c r="Q54" s="36"/>
      <c r="R54" s="37"/>
    </row>
    <row r="55" spans="1:18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4"/>
      <c r="O55" s="34"/>
      <c r="P55" s="36"/>
      <c r="Q55" s="36"/>
      <c r="R55" s="37"/>
    </row>
    <row r="56" spans="1:18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4"/>
      <c r="O56" s="34"/>
      <c r="P56" s="36"/>
      <c r="Q56" s="36"/>
      <c r="R56" s="37"/>
    </row>
    <row r="57" spans="1:18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4"/>
      <c r="O57" s="34"/>
      <c r="P57" s="36"/>
      <c r="Q57" s="36"/>
      <c r="R57" s="37"/>
    </row>
    <row r="58" spans="1:18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4"/>
      <c r="O58" s="34"/>
      <c r="P58" s="36"/>
      <c r="Q58" s="36"/>
      <c r="R58" s="37"/>
    </row>
    <row r="59" spans="1:18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4"/>
      <c r="O59" s="34"/>
      <c r="P59" s="36"/>
      <c r="Q59" s="36"/>
      <c r="R59" s="37"/>
    </row>
    <row r="60" spans="1:18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4"/>
      <c r="O60" s="34"/>
      <c r="P60" s="36"/>
      <c r="Q60" s="36"/>
      <c r="R60" s="37"/>
    </row>
    <row r="61" spans="1:18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4"/>
      <c r="O61" s="34"/>
      <c r="P61" s="36"/>
      <c r="Q61" s="36"/>
      <c r="R61" s="37"/>
    </row>
    <row r="62" spans="1:18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4"/>
      <c r="O62" s="34"/>
      <c r="P62" s="36"/>
      <c r="Q62" s="36"/>
      <c r="R62" s="37"/>
    </row>
    <row r="63" spans="1:18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4"/>
      <c r="O63" s="34"/>
      <c r="P63" s="36"/>
      <c r="Q63" s="36"/>
      <c r="R63" s="37"/>
    </row>
    <row r="64" spans="1:18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4"/>
      <c r="O64" s="34"/>
      <c r="P64" s="36"/>
      <c r="Q64" s="36"/>
      <c r="R64" s="37"/>
    </row>
  </sheetData>
  <sheetProtection selectLockedCells="1" selectUnlockedCells="1"/>
  <mergeCells count="10">
    <mergeCell ref="K3:L3"/>
    <mergeCell ref="O3:R3"/>
    <mergeCell ref="A1:R1"/>
    <mergeCell ref="A2:C2"/>
    <mergeCell ref="D2:G2"/>
    <mergeCell ref="I2:R2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S64"/>
  <sheetViews>
    <sheetView showZeros="0" zoomScalePageLayoutView="0" workbookViewId="0" topLeftCell="A1">
      <selection activeCell="A1" sqref="A1:R1"/>
    </sheetView>
  </sheetViews>
  <sheetFormatPr defaultColWidth="9.140625" defaultRowHeight="12.75"/>
  <cols>
    <col min="1" max="1" width="4.140625" style="26" customWidth="1"/>
    <col min="2" max="2" width="20.57421875" style="27" customWidth="1"/>
    <col min="3" max="3" width="3.28125" style="26" customWidth="1"/>
    <col min="4" max="6" width="5.140625" style="26" customWidth="1"/>
    <col min="7" max="7" width="5.00390625" style="26" customWidth="1"/>
    <col min="8" max="8" width="7.7109375" style="26" hidden="1" customWidth="1"/>
    <col min="9" max="9" width="7.28125" style="26" customWidth="1"/>
    <col min="10" max="10" width="6.57421875" style="26" customWidth="1"/>
    <col min="11" max="11" width="7.421875" style="28" customWidth="1"/>
    <col min="12" max="12" width="7.140625" style="28" customWidth="1"/>
    <col min="13" max="13" width="5.8515625" style="28" hidden="1" customWidth="1"/>
    <col min="14" max="14" width="0" style="26" hidden="1" customWidth="1"/>
    <col min="15" max="18" width="9.140625" style="26" customWidth="1"/>
    <col min="19" max="19" width="17.8515625" style="26" customWidth="1"/>
    <col min="20" max="16384" width="9.140625" style="26" customWidth="1"/>
  </cols>
  <sheetData>
    <row r="1" spans="1:18" s="91" customFormat="1" ht="28.5" customHeight="1" thickBot="1" thickTop="1">
      <c r="A1" s="182" t="s">
        <v>77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4"/>
    </row>
    <row r="2" spans="1:18" s="91" customFormat="1" ht="18.75" customHeight="1" thickBot="1" thickTop="1">
      <c r="A2" s="185"/>
      <c r="B2" s="186"/>
      <c r="C2" s="186"/>
      <c r="D2" s="187"/>
      <c r="E2" s="187"/>
      <c r="F2" s="187"/>
      <c r="G2" s="188"/>
      <c r="H2" s="92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19" s="91" customFormat="1" ht="19.5" customHeight="1" thickBot="1" thickTop="1">
      <c r="A3" s="191" t="s">
        <v>22</v>
      </c>
      <c r="B3" s="193" t="s">
        <v>23</v>
      </c>
      <c r="C3" s="93"/>
      <c r="D3" s="195" t="s">
        <v>24</v>
      </c>
      <c r="E3" s="195"/>
      <c r="F3" s="195"/>
      <c r="G3" s="196"/>
      <c r="H3" s="94"/>
      <c r="I3" s="197" t="s">
        <v>25</v>
      </c>
      <c r="J3" s="198"/>
      <c r="K3" s="179" t="s">
        <v>26</v>
      </c>
      <c r="L3" s="179"/>
      <c r="M3" s="95"/>
      <c r="N3" s="96" t="s">
        <v>26</v>
      </c>
      <c r="O3" s="180" t="s">
        <v>50</v>
      </c>
      <c r="P3" s="180"/>
      <c r="Q3" s="180"/>
      <c r="R3" s="181"/>
      <c r="S3" s="178" t="s">
        <v>54</v>
      </c>
    </row>
    <row r="4" spans="1:18" s="91" customFormat="1" ht="15.75" customHeight="1" thickBot="1" thickTop="1">
      <c r="A4" s="192"/>
      <c r="B4" s="194"/>
      <c r="C4" s="97"/>
      <c r="D4" s="98" t="s">
        <v>27</v>
      </c>
      <c r="E4" s="99" t="s">
        <v>28</v>
      </c>
      <c r="F4" s="99" t="s">
        <v>29</v>
      </c>
      <c r="G4" s="119" t="s">
        <v>30</v>
      </c>
      <c r="H4" s="118" t="s">
        <v>51</v>
      </c>
      <c r="I4" s="100" t="s">
        <v>31</v>
      </c>
      <c r="J4" s="101" t="s">
        <v>32</v>
      </c>
      <c r="K4" s="102" t="s">
        <v>33</v>
      </c>
      <c r="L4" s="103" t="s">
        <v>34</v>
      </c>
      <c r="M4" s="104" t="s">
        <v>35</v>
      </c>
      <c r="N4" s="105" t="s">
        <v>36</v>
      </c>
      <c r="O4" s="106" t="s">
        <v>37</v>
      </c>
      <c r="P4" s="106" t="s">
        <v>38</v>
      </c>
      <c r="Q4" s="107" t="s">
        <v>39</v>
      </c>
      <c r="R4" s="107" t="s">
        <v>40</v>
      </c>
    </row>
    <row r="5" spans="1:19" ht="13.5" thickTop="1">
      <c r="A5" s="29">
        <v>1</v>
      </c>
      <c r="B5" s="42"/>
      <c r="C5" s="43"/>
      <c r="D5" s="44"/>
      <c r="E5" s="45"/>
      <c r="F5" s="45"/>
      <c r="G5" s="120"/>
      <c r="H5" s="115"/>
      <c r="I5" s="46"/>
      <c r="J5" s="47"/>
      <c r="K5" s="48"/>
      <c r="L5" s="111"/>
      <c r="M5" s="108"/>
      <c r="N5" s="49"/>
      <c r="O5" s="50"/>
      <c r="P5" s="51"/>
      <c r="Q5" s="52"/>
      <c r="R5" s="52"/>
      <c r="S5" s="177">
        <f>IF(B5="","",IF(ISNA(VLOOKUP(B5,Celkove!$B$6:$M$71,12,FALSE)),"Neni seznamu!",""))</f>
      </c>
    </row>
    <row r="6" spans="1:19" ht="12.75">
      <c r="A6" s="30">
        <f>A5+1</f>
        <v>2</v>
      </c>
      <c r="B6" s="53"/>
      <c r="C6" s="54"/>
      <c r="D6" s="55"/>
      <c r="E6" s="56"/>
      <c r="F6" s="56"/>
      <c r="G6" s="121"/>
      <c r="H6" s="116"/>
      <c r="I6" s="57"/>
      <c r="J6" s="58"/>
      <c r="K6" s="59"/>
      <c r="L6" s="112"/>
      <c r="M6" s="109"/>
      <c r="N6" s="60"/>
      <c r="O6" s="50"/>
      <c r="P6" s="51"/>
      <c r="Q6" s="52"/>
      <c r="R6" s="52"/>
      <c r="S6" s="177">
        <f>IF(B6="","",IF(ISNA(VLOOKUP(B6,Celkove!$B$6:$M$71,12,FALSE)),"Neni seznamu!",""))</f>
      </c>
    </row>
    <row r="7" spans="1:19" ht="12.75">
      <c r="A7" s="30">
        <f>A6+1</f>
        <v>3</v>
      </c>
      <c r="B7" s="53"/>
      <c r="C7" s="54"/>
      <c r="D7" s="55"/>
      <c r="E7" s="56"/>
      <c r="F7" s="56"/>
      <c r="G7" s="121"/>
      <c r="H7" s="116"/>
      <c r="I7" s="57"/>
      <c r="J7" s="58"/>
      <c r="K7" s="59"/>
      <c r="L7" s="112"/>
      <c r="M7" s="109"/>
      <c r="N7" s="60"/>
      <c r="O7" s="50"/>
      <c r="P7" s="51"/>
      <c r="Q7" s="52"/>
      <c r="R7" s="52"/>
      <c r="S7" s="177">
        <f>IF(B7="","",IF(ISNA(VLOOKUP(B7,Celkove!$B$6:$M$71,12,FALSE)),"Neni seznamu!",""))</f>
      </c>
    </row>
    <row r="8" spans="1:19" ht="12.75">
      <c r="A8" s="30">
        <f>A7+1</f>
        <v>4</v>
      </c>
      <c r="B8" s="53"/>
      <c r="C8" s="54"/>
      <c r="D8" s="55"/>
      <c r="E8" s="56"/>
      <c r="F8" s="56"/>
      <c r="G8" s="121"/>
      <c r="H8" s="116"/>
      <c r="I8" s="57"/>
      <c r="J8" s="58"/>
      <c r="K8" s="59"/>
      <c r="L8" s="112"/>
      <c r="M8" s="109"/>
      <c r="N8" s="60"/>
      <c r="O8" s="50"/>
      <c r="P8" s="51"/>
      <c r="Q8" s="52"/>
      <c r="R8" s="52"/>
      <c r="S8" s="177">
        <f>IF(B8="","",IF(ISNA(VLOOKUP(B8,Celkove!$B$6:$M$71,12,FALSE)),"Neni seznamu!",""))</f>
      </c>
    </row>
    <row r="9" spans="1:19" ht="12.75">
      <c r="A9" s="30">
        <f>A8+1</f>
        <v>5</v>
      </c>
      <c r="B9" s="53"/>
      <c r="C9" s="54"/>
      <c r="D9" s="55"/>
      <c r="E9" s="56"/>
      <c r="F9" s="56"/>
      <c r="G9" s="121"/>
      <c r="H9" s="116"/>
      <c r="I9" s="57"/>
      <c r="J9" s="58"/>
      <c r="K9" s="59"/>
      <c r="L9" s="112"/>
      <c r="M9" s="109"/>
      <c r="N9" s="60"/>
      <c r="O9" s="50"/>
      <c r="P9" s="51"/>
      <c r="Q9" s="52"/>
      <c r="R9" s="52"/>
      <c r="S9" s="177">
        <f>IF(B9="","",IF(ISNA(VLOOKUP(B9,Celkove!$B$6:$M$71,12,FALSE)),"Neni seznamu!",""))</f>
      </c>
    </row>
    <row r="10" spans="1:19" ht="12.75">
      <c r="A10" s="30">
        <f>A9+1</f>
        <v>6</v>
      </c>
      <c r="B10" s="61"/>
      <c r="C10" s="54"/>
      <c r="D10" s="55"/>
      <c r="E10" s="56"/>
      <c r="F10" s="56"/>
      <c r="G10" s="121"/>
      <c r="H10" s="116"/>
      <c r="I10" s="57"/>
      <c r="J10" s="58"/>
      <c r="K10" s="59"/>
      <c r="L10" s="112"/>
      <c r="M10" s="109"/>
      <c r="N10" s="60"/>
      <c r="O10" s="50"/>
      <c r="P10" s="51"/>
      <c r="Q10" s="52"/>
      <c r="R10" s="52"/>
      <c r="S10" s="177">
        <f>IF(B10="","",IF(ISNA(VLOOKUP(B10,Celkove!$B$6:$M$71,12,FALSE)),"Neni seznamu!",""))</f>
      </c>
    </row>
    <row r="11" spans="1:19" ht="12.75">
      <c r="A11" s="30">
        <v>7</v>
      </c>
      <c r="B11" s="62"/>
      <c r="C11" s="54"/>
      <c r="D11" s="55"/>
      <c r="E11" s="56"/>
      <c r="F11" s="56"/>
      <c r="G11" s="121"/>
      <c r="H11" s="116"/>
      <c r="I11" s="57"/>
      <c r="J11" s="58"/>
      <c r="K11" s="59"/>
      <c r="L11" s="112"/>
      <c r="M11" s="109"/>
      <c r="N11" s="60"/>
      <c r="O11" s="50"/>
      <c r="P11" s="51"/>
      <c r="Q11" s="52"/>
      <c r="R11" s="52"/>
      <c r="S11" s="177">
        <f>IF(B11="","",IF(ISNA(VLOOKUP(B11,Celkove!$B$6:$M$71,12,FALSE)),"Neni seznamu!",""))</f>
      </c>
    </row>
    <row r="12" spans="1:19" ht="12.75">
      <c r="A12" s="30">
        <f aca="true" t="shared" si="0" ref="A12:A52">A11+1</f>
        <v>8</v>
      </c>
      <c r="B12" s="61"/>
      <c r="C12" s="54"/>
      <c r="D12" s="55"/>
      <c r="E12" s="56"/>
      <c r="F12" s="56"/>
      <c r="G12" s="121"/>
      <c r="H12" s="116"/>
      <c r="I12" s="57"/>
      <c r="J12" s="58"/>
      <c r="K12" s="59"/>
      <c r="L12" s="112"/>
      <c r="M12" s="109"/>
      <c r="N12" s="60"/>
      <c r="O12" s="50"/>
      <c r="P12" s="51"/>
      <c r="Q12" s="52"/>
      <c r="R12" s="52"/>
      <c r="S12" s="177">
        <f>IF(B12="","",IF(ISNA(VLOOKUP(B12,Celkove!$B$6:$M$71,12,FALSE)),"Neni seznamu!",""))</f>
      </c>
    </row>
    <row r="13" spans="1:19" ht="12.75">
      <c r="A13" s="30">
        <f t="shared" si="0"/>
        <v>9</v>
      </c>
      <c r="B13" s="63"/>
      <c r="C13" s="54"/>
      <c r="D13" s="55"/>
      <c r="E13" s="56"/>
      <c r="F13" s="56"/>
      <c r="G13" s="121"/>
      <c r="H13" s="116"/>
      <c r="I13" s="57"/>
      <c r="J13" s="58"/>
      <c r="K13" s="59"/>
      <c r="L13" s="112"/>
      <c r="M13" s="109"/>
      <c r="N13" s="60"/>
      <c r="O13" s="50"/>
      <c r="P13" s="51"/>
      <c r="Q13" s="52"/>
      <c r="R13" s="52"/>
      <c r="S13" s="177">
        <f>IF(B13="","",IF(ISNA(VLOOKUP(B13,Celkove!$B$6:$M$71,12,FALSE)),"Neni seznamu!",""))</f>
      </c>
    </row>
    <row r="14" spans="1:19" ht="12.75">
      <c r="A14" s="30">
        <f t="shared" si="0"/>
        <v>10</v>
      </c>
      <c r="B14" s="63"/>
      <c r="C14" s="54"/>
      <c r="D14" s="55"/>
      <c r="E14" s="56"/>
      <c r="F14" s="56"/>
      <c r="G14" s="121"/>
      <c r="H14" s="116"/>
      <c r="I14" s="57"/>
      <c r="J14" s="58"/>
      <c r="K14" s="59"/>
      <c r="L14" s="112"/>
      <c r="M14" s="109"/>
      <c r="N14" s="60"/>
      <c r="O14" s="50"/>
      <c r="P14" s="51"/>
      <c r="Q14" s="52"/>
      <c r="R14" s="52"/>
      <c r="S14" s="177">
        <f>IF(B14="","",IF(ISNA(VLOOKUP(B14,Celkove!$B$6:$M$71,12,FALSE)),"Neni seznamu!",""))</f>
      </c>
    </row>
    <row r="15" spans="1:19" ht="12.75">
      <c r="A15" s="30">
        <f t="shared" si="0"/>
        <v>11</v>
      </c>
      <c r="B15" s="61"/>
      <c r="C15" s="54"/>
      <c r="D15" s="55"/>
      <c r="E15" s="56"/>
      <c r="F15" s="56"/>
      <c r="G15" s="121"/>
      <c r="H15" s="116"/>
      <c r="I15" s="57"/>
      <c r="J15" s="58"/>
      <c r="K15" s="59"/>
      <c r="L15" s="112"/>
      <c r="M15" s="109"/>
      <c r="N15" s="60"/>
      <c r="O15" s="50"/>
      <c r="P15" s="51"/>
      <c r="Q15" s="52"/>
      <c r="R15" s="52"/>
      <c r="S15" s="177">
        <f>IF(B15="","",IF(ISNA(VLOOKUP(B15,Celkove!$B$6:$M$71,12,FALSE)),"Neni seznamu!",""))</f>
      </c>
    </row>
    <row r="16" spans="1:19" ht="13.5" thickBot="1">
      <c r="A16" s="31">
        <f t="shared" si="0"/>
        <v>12</v>
      </c>
      <c r="B16" s="64"/>
      <c r="C16" s="65"/>
      <c r="D16" s="66"/>
      <c r="E16" s="67"/>
      <c r="F16" s="67"/>
      <c r="G16" s="122"/>
      <c r="H16" s="116"/>
      <c r="I16" s="68"/>
      <c r="J16" s="69"/>
      <c r="K16" s="70"/>
      <c r="L16" s="113"/>
      <c r="M16" s="110"/>
      <c r="N16" s="71"/>
      <c r="O16" s="72"/>
      <c r="P16" s="73"/>
      <c r="Q16" s="74"/>
      <c r="R16" s="74"/>
      <c r="S16" s="177">
        <f>IF(B16="","",IF(ISNA(VLOOKUP(B16,Celkove!$B$6:$M$71,12,FALSE)),"Neni seznamu!",""))</f>
      </c>
    </row>
    <row r="17" spans="1:19" ht="13.5" thickTop="1">
      <c r="A17" s="29">
        <f t="shared" si="0"/>
        <v>13</v>
      </c>
      <c r="B17" s="75"/>
      <c r="C17" s="43"/>
      <c r="D17" s="44"/>
      <c r="E17" s="45"/>
      <c r="F17" s="45"/>
      <c r="G17" s="123"/>
      <c r="H17" s="116"/>
      <c r="I17" s="46"/>
      <c r="J17" s="47"/>
      <c r="K17" s="48"/>
      <c r="L17" s="111"/>
      <c r="M17" s="108"/>
      <c r="N17" s="49"/>
      <c r="O17" s="50"/>
      <c r="P17" s="51"/>
      <c r="Q17" s="52"/>
      <c r="R17" s="52"/>
      <c r="S17" s="177">
        <f>IF(B17="","",IF(ISNA(VLOOKUP(B17,Celkove!$B$6:$M$71,12,FALSE)),"Neni seznamu!",""))</f>
      </c>
    </row>
    <row r="18" spans="1:19" ht="12.75">
      <c r="A18" s="30">
        <f t="shared" si="0"/>
        <v>14</v>
      </c>
      <c r="B18" s="63"/>
      <c r="C18" s="54"/>
      <c r="D18" s="55"/>
      <c r="E18" s="56"/>
      <c r="F18" s="56"/>
      <c r="G18" s="121"/>
      <c r="H18" s="116"/>
      <c r="I18" s="57"/>
      <c r="J18" s="58"/>
      <c r="K18" s="59"/>
      <c r="L18" s="112"/>
      <c r="M18" s="109"/>
      <c r="N18" s="60"/>
      <c r="O18" s="50"/>
      <c r="P18" s="51"/>
      <c r="Q18" s="52"/>
      <c r="R18" s="52"/>
      <c r="S18" s="177">
        <f>IF(B18="","",IF(ISNA(VLOOKUP(B18,Celkove!$B$6:$M$71,12,FALSE)),"Neni seznamu!",""))</f>
      </c>
    </row>
    <row r="19" spans="1:19" ht="12.75">
      <c r="A19" s="30">
        <f t="shared" si="0"/>
        <v>15</v>
      </c>
      <c r="B19" s="61"/>
      <c r="C19" s="54"/>
      <c r="D19" s="55"/>
      <c r="E19" s="56"/>
      <c r="F19" s="56"/>
      <c r="G19" s="121"/>
      <c r="H19" s="116"/>
      <c r="I19" s="57"/>
      <c r="J19" s="58"/>
      <c r="K19" s="59"/>
      <c r="L19" s="112"/>
      <c r="M19" s="109"/>
      <c r="N19" s="60"/>
      <c r="O19" s="50"/>
      <c r="P19" s="51"/>
      <c r="Q19" s="52"/>
      <c r="R19" s="52"/>
      <c r="S19" s="177">
        <f>IF(B19="","",IF(ISNA(VLOOKUP(B19,Celkove!$B$6:$M$71,12,FALSE)),"Neni seznamu!",""))</f>
      </c>
    </row>
    <row r="20" spans="1:19" ht="12.75">
      <c r="A20" s="30">
        <f t="shared" si="0"/>
        <v>16</v>
      </c>
      <c r="B20" s="61"/>
      <c r="C20" s="54"/>
      <c r="D20" s="55"/>
      <c r="E20" s="56"/>
      <c r="F20" s="56"/>
      <c r="G20" s="121"/>
      <c r="H20" s="116"/>
      <c r="I20" s="57"/>
      <c r="J20" s="58"/>
      <c r="K20" s="59"/>
      <c r="L20" s="112"/>
      <c r="M20" s="109"/>
      <c r="N20" s="60"/>
      <c r="O20" s="50"/>
      <c r="P20" s="51"/>
      <c r="Q20" s="52"/>
      <c r="R20" s="52"/>
      <c r="S20" s="177">
        <f>IF(B20="","",IF(ISNA(VLOOKUP(B20,Celkove!$B$6:$M$71,12,FALSE)),"Neni seznamu!",""))</f>
      </c>
    </row>
    <row r="21" spans="1:19" ht="12.75">
      <c r="A21" s="30">
        <f t="shared" si="0"/>
        <v>17</v>
      </c>
      <c r="B21" s="62"/>
      <c r="C21" s="54"/>
      <c r="D21" s="55"/>
      <c r="E21" s="56"/>
      <c r="F21" s="56"/>
      <c r="G21" s="121"/>
      <c r="H21" s="116"/>
      <c r="I21" s="57"/>
      <c r="J21" s="58"/>
      <c r="K21" s="59"/>
      <c r="L21" s="112"/>
      <c r="M21" s="109"/>
      <c r="N21" s="60"/>
      <c r="O21" s="50"/>
      <c r="P21" s="51"/>
      <c r="Q21" s="52"/>
      <c r="R21" s="52"/>
      <c r="S21" s="177">
        <f>IF(B21="","",IF(ISNA(VLOOKUP(B21,Celkove!$B$6:$M$71,12,FALSE)),"Neni seznamu!",""))</f>
      </c>
    </row>
    <row r="22" spans="1:19" ht="12.75">
      <c r="A22" s="30">
        <f t="shared" si="0"/>
        <v>18</v>
      </c>
      <c r="B22" s="53"/>
      <c r="C22" s="76"/>
      <c r="D22" s="55"/>
      <c r="E22" s="56"/>
      <c r="F22" s="56"/>
      <c r="G22" s="121"/>
      <c r="H22" s="116"/>
      <c r="I22" s="57"/>
      <c r="J22" s="58"/>
      <c r="K22" s="59"/>
      <c r="L22" s="112"/>
      <c r="M22" s="109"/>
      <c r="N22" s="60"/>
      <c r="O22" s="50"/>
      <c r="P22" s="51"/>
      <c r="Q22" s="52"/>
      <c r="R22" s="52"/>
      <c r="S22" s="177">
        <f>IF(B22="","",IF(ISNA(VLOOKUP(B22,Celkove!$B$6:$M$71,12,FALSE)),"Neni seznamu!",""))</f>
      </c>
    </row>
    <row r="23" spans="1:19" ht="12.75">
      <c r="A23" s="30">
        <f t="shared" si="0"/>
        <v>19</v>
      </c>
      <c r="B23" s="62"/>
      <c r="C23" s="54"/>
      <c r="D23" s="55"/>
      <c r="E23" s="56"/>
      <c r="F23" s="56"/>
      <c r="G23" s="121"/>
      <c r="H23" s="116"/>
      <c r="I23" s="57"/>
      <c r="J23" s="58"/>
      <c r="K23" s="59"/>
      <c r="L23" s="112"/>
      <c r="M23" s="109"/>
      <c r="N23" s="60"/>
      <c r="O23" s="50"/>
      <c r="P23" s="51"/>
      <c r="Q23" s="52"/>
      <c r="R23" s="52"/>
      <c r="S23" s="177">
        <f>IF(B23="","",IF(ISNA(VLOOKUP(B23,Celkove!$B$6:$M$71,12,FALSE)),"Neni seznamu!",""))</f>
      </c>
    </row>
    <row r="24" spans="1:19" ht="12.75">
      <c r="A24" s="30">
        <f t="shared" si="0"/>
        <v>20</v>
      </c>
      <c r="B24" s="63"/>
      <c r="C24" s="54"/>
      <c r="D24" s="55"/>
      <c r="E24" s="56"/>
      <c r="F24" s="56"/>
      <c r="G24" s="121"/>
      <c r="H24" s="116"/>
      <c r="I24" s="57"/>
      <c r="J24" s="58"/>
      <c r="K24" s="59"/>
      <c r="L24" s="112"/>
      <c r="M24" s="109"/>
      <c r="N24" s="60"/>
      <c r="O24" s="50"/>
      <c r="P24" s="51"/>
      <c r="Q24" s="52"/>
      <c r="R24" s="52"/>
      <c r="S24" s="177">
        <f>IF(B24="","",IF(ISNA(VLOOKUP(B24,Celkove!$B$6:$M$71,12,FALSE)),"Neni seznamu!",""))</f>
      </c>
    </row>
    <row r="25" spans="1:19" ht="12.75">
      <c r="A25" s="30">
        <f t="shared" si="0"/>
        <v>21</v>
      </c>
      <c r="B25" s="62"/>
      <c r="C25" s="54"/>
      <c r="D25" s="55"/>
      <c r="E25" s="56"/>
      <c r="F25" s="56"/>
      <c r="G25" s="121"/>
      <c r="H25" s="116"/>
      <c r="I25" s="57"/>
      <c r="J25" s="58"/>
      <c r="K25" s="59"/>
      <c r="L25" s="112"/>
      <c r="M25" s="109"/>
      <c r="N25" s="60"/>
      <c r="O25" s="50"/>
      <c r="P25" s="51"/>
      <c r="Q25" s="52"/>
      <c r="R25" s="52"/>
      <c r="S25" s="177">
        <f>IF(B25="","",IF(ISNA(VLOOKUP(B25,Celkove!$B$6:$M$71,12,FALSE)),"Neni seznamu!",""))</f>
      </c>
    </row>
    <row r="26" spans="1:19" ht="12.75">
      <c r="A26" s="30">
        <f t="shared" si="0"/>
        <v>22</v>
      </c>
      <c r="B26" s="62"/>
      <c r="C26" s="54"/>
      <c r="D26" s="55"/>
      <c r="E26" s="56"/>
      <c r="F26" s="56"/>
      <c r="G26" s="121"/>
      <c r="H26" s="116"/>
      <c r="I26" s="57"/>
      <c r="J26" s="58"/>
      <c r="K26" s="59"/>
      <c r="L26" s="112"/>
      <c r="M26" s="109"/>
      <c r="N26" s="60"/>
      <c r="O26" s="50"/>
      <c r="P26" s="51"/>
      <c r="Q26" s="52"/>
      <c r="R26" s="52"/>
      <c r="S26" s="177">
        <f>IF(B26="","",IF(ISNA(VLOOKUP(B26,Celkove!$B$6:$M$71,12,FALSE)),"Neni seznamu!",""))</f>
      </c>
    </row>
    <row r="27" spans="1:19" ht="12.75">
      <c r="A27" s="30">
        <f t="shared" si="0"/>
        <v>23</v>
      </c>
      <c r="B27" s="63"/>
      <c r="C27" s="54"/>
      <c r="D27" s="55"/>
      <c r="E27" s="56"/>
      <c r="F27" s="56"/>
      <c r="G27" s="121"/>
      <c r="H27" s="116"/>
      <c r="I27" s="57"/>
      <c r="J27" s="58"/>
      <c r="K27" s="59"/>
      <c r="L27" s="112"/>
      <c r="M27" s="109"/>
      <c r="N27" s="60"/>
      <c r="O27" s="50"/>
      <c r="P27" s="51"/>
      <c r="Q27" s="52"/>
      <c r="R27" s="52"/>
      <c r="S27" s="177">
        <f>IF(B27="","",IF(ISNA(VLOOKUP(B27,Celkove!$B$6:$M$71,12,FALSE)),"Neni seznamu!",""))</f>
      </c>
    </row>
    <row r="28" spans="1:19" ht="13.5" thickBot="1">
      <c r="A28" s="31">
        <f t="shared" si="0"/>
        <v>24</v>
      </c>
      <c r="B28" s="64"/>
      <c r="C28" s="65"/>
      <c r="D28" s="66"/>
      <c r="E28" s="67"/>
      <c r="F28" s="67"/>
      <c r="G28" s="122"/>
      <c r="H28" s="116"/>
      <c r="I28" s="68"/>
      <c r="J28" s="69"/>
      <c r="K28" s="70"/>
      <c r="L28" s="113"/>
      <c r="M28" s="110"/>
      <c r="N28" s="71"/>
      <c r="O28" s="72"/>
      <c r="P28" s="73"/>
      <c r="Q28" s="74"/>
      <c r="R28" s="74"/>
      <c r="S28" s="177">
        <f>IF(B28="","",IF(ISNA(VLOOKUP(B28,Celkove!$B$6:$M$71,12,FALSE)),"Neni seznamu!",""))</f>
      </c>
    </row>
    <row r="29" spans="1:19" ht="13.5" thickTop="1">
      <c r="A29" s="29">
        <f t="shared" si="0"/>
        <v>25</v>
      </c>
      <c r="B29" s="77"/>
      <c r="C29" s="43"/>
      <c r="D29" s="44"/>
      <c r="E29" s="45"/>
      <c r="F29" s="45"/>
      <c r="G29" s="123"/>
      <c r="H29" s="116"/>
      <c r="I29" s="46"/>
      <c r="J29" s="47"/>
      <c r="K29" s="46"/>
      <c r="L29" s="111"/>
      <c r="M29" s="108"/>
      <c r="N29" s="49"/>
      <c r="O29" s="50"/>
      <c r="P29" s="51"/>
      <c r="Q29" s="52"/>
      <c r="R29" s="52"/>
      <c r="S29" s="177">
        <f>IF(B29="","",IF(ISNA(VLOOKUP(B29,Celkove!$B$6:$M$71,12,FALSE)),"Neni seznamu!",""))</f>
      </c>
    </row>
    <row r="30" spans="1:19" ht="12.75">
      <c r="A30" s="30">
        <f t="shared" si="0"/>
        <v>26</v>
      </c>
      <c r="B30" s="53"/>
      <c r="C30" s="54"/>
      <c r="D30" s="55"/>
      <c r="E30" s="56"/>
      <c r="F30" s="56"/>
      <c r="G30" s="121"/>
      <c r="H30" s="116"/>
      <c r="I30" s="57"/>
      <c r="J30" s="58"/>
      <c r="K30" s="57"/>
      <c r="L30" s="112"/>
      <c r="M30" s="109"/>
      <c r="N30" s="60"/>
      <c r="O30" s="50"/>
      <c r="P30" s="51"/>
      <c r="Q30" s="52"/>
      <c r="R30" s="52"/>
      <c r="S30" s="177">
        <f>IF(B30="","",IF(ISNA(VLOOKUP(B30,Celkove!$B$6:$M$71,12,FALSE)),"Neni seznamu!",""))</f>
      </c>
    </row>
    <row r="31" spans="1:19" ht="12.75">
      <c r="A31" s="30">
        <f t="shared" si="0"/>
        <v>27</v>
      </c>
      <c r="B31" s="53"/>
      <c r="C31" s="54"/>
      <c r="D31" s="55"/>
      <c r="E31" s="56"/>
      <c r="F31" s="56"/>
      <c r="G31" s="121"/>
      <c r="H31" s="116"/>
      <c r="I31" s="57"/>
      <c r="J31" s="58"/>
      <c r="K31" s="57"/>
      <c r="L31" s="112"/>
      <c r="M31" s="109"/>
      <c r="N31" s="60"/>
      <c r="O31" s="50"/>
      <c r="P31" s="51"/>
      <c r="Q31" s="52"/>
      <c r="R31" s="52"/>
      <c r="S31" s="177">
        <f>IF(B31="","",IF(ISNA(VLOOKUP(B31,Celkove!$B$6:$M$71,12,FALSE)),"Neni seznamu!",""))</f>
      </c>
    </row>
    <row r="32" spans="1:19" ht="12.75">
      <c r="A32" s="30">
        <f t="shared" si="0"/>
        <v>28</v>
      </c>
      <c r="B32" s="61"/>
      <c r="C32" s="54"/>
      <c r="D32" s="55"/>
      <c r="E32" s="56"/>
      <c r="F32" s="56"/>
      <c r="G32" s="121"/>
      <c r="H32" s="116"/>
      <c r="I32" s="57"/>
      <c r="J32" s="58"/>
      <c r="K32" s="57"/>
      <c r="L32" s="112"/>
      <c r="M32" s="109"/>
      <c r="N32" s="60"/>
      <c r="O32" s="50"/>
      <c r="P32" s="51"/>
      <c r="Q32" s="52"/>
      <c r="R32" s="52"/>
      <c r="S32" s="177">
        <f>IF(B32="","",IF(ISNA(VLOOKUP(B32,Celkove!$B$6:$M$71,12,FALSE)),"Neni seznamu!",""))</f>
      </c>
    </row>
    <row r="33" spans="1:19" ht="12.75">
      <c r="A33" s="30">
        <f t="shared" si="0"/>
        <v>29</v>
      </c>
      <c r="B33" s="53"/>
      <c r="C33" s="54"/>
      <c r="D33" s="55"/>
      <c r="E33" s="56"/>
      <c r="F33" s="56"/>
      <c r="G33" s="121"/>
      <c r="H33" s="116"/>
      <c r="I33" s="57"/>
      <c r="J33" s="58"/>
      <c r="K33" s="57"/>
      <c r="L33" s="112"/>
      <c r="M33" s="109"/>
      <c r="N33" s="60"/>
      <c r="O33" s="50"/>
      <c r="P33" s="51"/>
      <c r="Q33" s="52"/>
      <c r="R33" s="52"/>
      <c r="S33" s="177">
        <f>IF(B33="","",IF(ISNA(VLOOKUP(B33,Celkove!$B$6:$M$71,12,FALSE)),"Neni seznamu!",""))</f>
      </c>
    </row>
    <row r="34" spans="1:19" ht="12.75">
      <c r="A34" s="30">
        <f t="shared" si="0"/>
        <v>30</v>
      </c>
      <c r="B34" s="61"/>
      <c r="C34" s="54"/>
      <c r="D34" s="55"/>
      <c r="E34" s="56"/>
      <c r="F34" s="56"/>
      <c r="G34" s="121"/>
      <c r="H34" s="116"/>
      <c r="I34" s="57"/>
      <c r="J34" s="58"/>
      <c r="K34" s="57"/>
      <c r="L34" s="112"/>
      <c r="M34" s="109"/>
      <c r="N34" s="60"/>
      <c r="O34" s="50"/>
      <c r="P34" s="51"/>
      <c r="Q34" s="52"/>
      <c r="R34" s="52"/>
      <c r="S34" s="177">
        <f>IF(B34="","",IF(ISNA(VLOOKUP(B34,Celkove!$B$6:$M$71,12,FALSE)),"Neni seznamu!",""))</f>
      </c>
    </row>
    <row r="35" spans="1:19" ht="12.75">
      <c r="A35" s="30">
        <f t="shared" si="0"/>
        <v>31</v>
      </c>
      <c r="B35" s="53"/>
      <c r="C35" s="54"/>
      <c r="D35" s="55"/>
      <c r="E35" s="56"/>
      <c r="F35" s="56"/>
      <c r="G35" s="121"/>
      <c r="H35" s="116"/>
      <c r="I35" s="57"/>
      <c r="J35" s="58"/>
      <c r="K35" s="57"/>
      <c r="L35" s="112"/>
      <c r="M35" s="109"/>
      <c r="N35" s="60"/>
      <c r="O35" s="50"/>
      <c r="P35" s="51"/>
      <c r="Q35" s="52"/>
      <c r="R35" s="52"/>
      <c r="S35" s="177">
        <f>IF(B35="","",IF(ISNA(VLOOKUP(B35,Celkove!$B$6:$M$71,12,FALSE)),"Neni seznamu!",""))</f>
      </c>
    </row>
    <row r="36" spans="1:19" ht="12.75">
      <c r="A36" s="30">
        <f t="shared" si="0"/>
        <v>32</v>
      </c>
      <c r="B36" s="53"/>
      <c r="C36" s="54"/>
      <c r="D36" s="55"/>
      <c r="E36" s="56"/>
      <c r="F36" s="56"/>
      <c r="G36" s="121"/>
      <c r="H36" s="116"/>
      <c r="I36" s="57"/>
      <c r="J36" s="58"/>
      <c r="K36" s="57"/>
      <c r="L36" s="112"/>
      <c r="M36" s="109"/>
      <c r="N36" s="60"/>
      <c r="O36" s="50"/>
      <c r="P36" s="51"/>
      <c r="Q36" s="52"/>
      <c r="R36" s="52"/>
      <c r="S36" s="177">
        <f>IF(B36="","",IF(ISNA(VLOOKUP(B36,Celkove!$B$6:$M$71,12,FALSE)),"Neni seznamu!",""))</f>
      </c>
    </row>
    <row r="37" spans="1:19" ht="12.75">
      <c r="A37" s="30">
        <f t="shared" si="0"/>
        <v>33</v>
      </c>
      <c r="B37" s="61"/>
      <c r="C37" s="54"/>
      <c r="D37" s="55"/>
      <c r="E37" s="56"/>
      <c r="F37" s="56"/>
      <c r="G37" s="121"/>
      <c r="H37" s="116"/>
      <c r="I37" s="57"/>
      <c r="J37" s="58"/>
      <c r="K37" s="57"/>
      <c r="L37" s="112"/>
      <c r="M37" s="109"/>
      <c r="N37" s="60"/>
      <c r="O37" s="50"/>
      <c r="P37" s="51"/>
      <c r="Q37" s="52"/>
      <c r="R37" s="52"/>
      <c r="S37" s="177">
        <f>IF(B37="","",IF(ISNA(VLOOKUP(B37,Celkove!$B$6:$M$71,12,FALSE)),"Neni seznamu!",""))</f>
      </c>
    </row>
    <row r="38" spans="1:19" ht="12.75">
      <c r="A38" s="30">
        <f t="shared" si="0"/>
        <v>34</v>
      </c>
      <c r="B38" s="53"/>
      <c r="C38" s="54"/>
      <c r="D38" s="55"/>
      <c r="E38" s="56"/>
      <c r="F38" s="56"/>
      <c r="G38" s="121"/>
      <c r="H38" s="116"/>
      <c r="I38" s="57"/>
      <c r="J38" s="58"/>
      <c r="K38" s="57"/>
      <c r="L38" s="112"/>
      <c r="M38" s="109"/>
      <c r="N38" s="60"/>
      <c r="O38" s="50"/>
      <c r="P38" s="51"/>
      <c r="Q38" s="52"/>
      <c r="R38" s="52"/>
      <c r="S38" s="177">
        <f>IF(B38="","",IF(ISNA(VLOOKUP(B38,Celkove!$B$6:$M$71,12,FALSE)),"Neni seznamu!",""))</f>
      </c>
    </row>
    <row r="39" spans="1:19" ht="12.75">
      <c r="A39" s="30">
        <f t="shared" si="0"/>
        <v>35</v>
      </c>
      <c r="B39" s="61"/>
      <c r="C39" s="54"/>
      <c r="D39" s="55"/>
      <c r="E39" s="56"/>
      <c r="F39" s="56"/>
      <c r="G39" s="121"/>
      <c r="H39" s="116"/>
      <c r="I39" s="57"/>
      <c r="J39" s="58"/>
      <c r="K39" s="57"/>
      <c r="L39" s="112"/>
      <c r="M39" s="109"/>
      <c r="N39" s="60"/>
      <c r="O39" s="50"/>
      <c r="P39" s="51"/>
      <c r="Q39" s="52"/>
      <c r="R39" s="52"/>
      <c r="S39" s="177">
        <f>IF(B39="","",IF(ISNA(VLOOKUP(B39,Celkove!$B$6:$M$71,12,FALSE)),"Neni seznamu!",""))</f>
      </c>
    </row>
    <row r="40" spans="1:19" ht="12.75">
      <c r="A40" s="30">
        <f t="shared" si="0"/>
        <v>36</v>
      </c>
      <c r="B40" s="53"/>
      <c r="C40" s="54"/>
      <c r="D40" s="55"/>
      <c r="E40" s="56"/>
      <c r="F40" s="56"/>
      <c r="G40" s="121"/>
      <c r="H40" s="116"/>
      <c r="I40" s="57"/>
      <c r="J40" s="58"/>
      <c r="K40" s="57"/>
      <c r="L40" s="112"/>
      <c r="M40" s="109"/>
      <c r="N40" s="60"/>
      <c r="O40" s="50"/>
      <c r="P40" s="51"/>
      <c r="Q40" s="52"/>
      <c r="R40" s="52"/>
      <c r="S40" s="177">
        <f>IF(B40="","",IF(ISNA(VLOOKUP(B40,Celkove!$B$6:$M$71,12,FALSE)),"Neni seznamu!",""))</f>
      </c>
    </row>
    <row r="41" spans="1:19" ht="12.75">
      <c r="A41" s="30">
        <f t="shared" si="0"/>
        <v>37</v>
      </c>
      <c r="B41" s="53"/>
      <c r="C41" s="54"/>
      <c r="D41" s="55"/>
      <c r="E41" s="56"/>
      <c r="F41" s="56"/>
      <c r="G41" s="121"/>
      <c r="H41" s="116"/>
      <c r="I41" s="57"/>
      <c r="J41" s="58"/>
      <c r="K41" s="57"/>
      <c r="L41" s="112"/>
      <c r="M41" s="109"/>
      <c r="N41" s="60"/>
      <c r="O41" s="50"/>
      <c r="P41" s="51"/>
      <c r="Q41" s="52"/>
      <c r="R41" s="52"/>
      <c r="S41" s="177">
        <f>IF(B41="","",IF(ISNA(VLOOKUP(B41,Celkove!$B$6:$M$71,12,FALSE)),"Neni seznamu!",""))</f>
      </c>
    </row>
    <row r="42" spans="1:19" ht="12.75">
      <c r="A42" s="30">
        <f t="shared" si="0"/>
        <v>38</v>
      </c>
      <c r="B42" s="61"/>
      <c r="C42" s="54"/>
      <c r="D42" s="55"/>
      <c r="E42" s="56"/>
      <c r="F42" s="56"/>
      <c r="G42" s="121"/>
      <c r="H42" s="116"/>
      <c r="I42" s="57"/>
      <c r="J42" s="58"/>
      <c r="K42" s="57"/>
      <c r="L42" s="112"/>
      <c r="M42" s="109"/>
      <c r="N42" s="60"/>
      <c r="O42" s="50"/>
      <c r="P42" s="51"/>
      <c r="Q42" s="52"/>
      <c r="R42" s="52"/>
      <c r="S42" s="177">
        <f>IF(B42="","",IF(ISNA(VLOOKUP(B42,Celkove!$B$6:$M$71,12,FALSE)),"Neni seznamu!",""))</f>
      </c>
    </row>
    <row r="43" spans="1:19" ht="12.75">
      <c r="A43" s="30">
        <f t="shared" si="0"/>
        <v>39</v>
      </c>
      <c r="B43" s="53"/>
      <c r="C43" s="54"/>
      <c r="D43" s="55"/>
      <c r="E43" s="56"/>
      <c r="F43" s="56"/>
      <c r="G43" s="121"/>
      <c r="H43" s="116"/>
      <c r="I43" s="57"/>
      <c r="J43" s="58"/>
      <c r="K43" s="57"/>
      <c r="L43" s="112"/>
      <c r="M43" s="109"/>
      <c r="N43" s="60"/>
      <c r="O43" s="50"/>
      <c r="P43" s="51"/>
      <c r="Q43" s="52"/>
      <c r="R43" s="52"/>
      <c r="S43" s="177">
        <f>IF(B43="","",IF(ISNA(VLOOKUP(B43,Celkove!$B$6:$M$71,12,FALSE)),"Neni seznamu!",""))</f>
      </c>
    </row>
    <row r="44" spans="1:19" ht="12.75">
      <c r="A44" s="30">
        <f t="shared" si="0"/>
        <v>40</v>
      </c>
      <c r="B44" s="53"/>
      <c r="C44" s="54"/>
      <c r="D44" s="55"/>
      <c r="E44" s="56"/>
      <c r="F44" s="56"/>
      <c r="G44" s="121"/>
      <c r="H44" s="116"/>
      <c r="I44" s="57"/>
      <c r="J44" s="58"/>
      <c r="K44" s="57"/>
      <c r="L44" s="112"/>
      <c r="M44" s="109"/>
      <c r="N44" s="60"/>
      <c r="O44" s="50"/>
      <c r="P44" s="51"/>
      <c r="Q44" s="52"/>
      <c r="R44" s="52"/>
      <c r="S44" s="177">
        <f>IF(B44="","",IF(ISNA(VLOOKUP(B44,Celkove!$B$6:$M$71,12,FALSE)),"Neni seznamu!",""))</f>
      </c>
    </row>
    <row r="45" spans="1:19" ht="13.5" thickBot="1">
      <c r="A45" s="125">
        <f t="shared" si="0"/>
        <v>41</v>
      </c>
      <c r="B45" s="64"/>
      <c r="C45" s="65"/>
      <c r="D45" s="66"/>
      <c r="E45" s="67"/>
      <c r="F45" s="67"/>
      <c r="G45" s="122"/>
      <c r="H45" s="117"/>
      <c r="I45" s="68"/>
      <c r="J45" s="69"/>
      <c r="K45" s="68"/>
      <c r="L45" s="113"/>
      <c r="M45" s="110"/>
      <c r="N45" s="71"/>
      <c r="O45" s="78"/>
      <c r="P45" s="79"/>
      <c r="Q45" s="80"/>
      <c r="R45" s="80"/>
      <c r="S45" s="177">
        <f>IF(B45="","",IF(ISNA(VLOOKUP(B45,Celkove!$B$6:$M$71,12,FALSE)),"Neni seznamu!",""))</f>
      </c>
    </row>
    <row r="46" spans="1:19" ht="12.75">
      <c r="A46" s="124">
        <f t="shared" si="0"/>
        <v>42</v>
      </c>
      <c r="B46" s="81"/>
      <c r="C46" s="82"/>
      <c r="D46" s="83"/>
      <c r="E46" s="84"/>
      <c r="F46" s="84"/>
      <c r="G46" s="120"/>
      <c r="H46" s="115"/>
      <c r="I46" s="46"/>
      <c r="J46" s="47"/>
      <c r="K46" s="46"/>
      <c r="L46" s="111"/>
      <c r="M46" s="108"/>
      <c r="N46" s="49"/>
      <c r="O46" s="85"/>
      <c r="P46" s="86"/>
      <c r="Q46" s="87"/>
      <c r="R46" s="88"/>
      <c r="S46" s="177">
        <f>IF(B46="","",IF(ISNA(VLOOKUP(B46,Celkove!$B$6:$M$71,12,FALSE)),"Neni seznamu!",""))</f>
      </c>
    </row>
    <row r="47" spans="1:19" ht="12.75">
      <c r="A47" s="30">
        <f t="shared" si="0"/>
        <v>43</v>
      </c>
      <c r="B47" s="53"/>
      <c r="C47" s="54"/>
      <c r="D47" s="55"/>
      <c r="E47" s="56"/>
      <c r="F47" s="56"/>
      <c r="G47" s="121"/>
      <c r="H47" s="116"/>
      <c r="I47" s="57"/>
      <c r="J47" s="58"/>
      <c r="K47" s="57"/>
      <c r="L47" s="112"/>
      <c r="M47" s="109"/>
      <c r="N47" s="60"/>
      <c r="O47" s="50"/>
      <c r="P47" s="51"/>
      <c r="Q47" s="52"/>
      <c r="R47" s="89"/>
      <c r="S47" s="177">
        <f>IF(B47="","",IF(ISNA(VLOOKUP(B47,Celkove!$B$6:$M$71,12,FALSE)),"Neni seznamu!",""))</f>
      </c>
    </row>
    <row r="48" spans="1:19" ht="12.75">
      <c r="A48" s="30">
        <f t="shared" si="0"/>
        <v>44</v>
      </c>
      <c r="B48" s="53"/>
      <c r="C48" s="54"/>
      <c r="D48" s="55"/>
      <c r="E48" s="56"/>
      <c r="F48" s="56"/>
      <c r="G48" s="121"/>
      <c r="H48" s="116"/>
      <c r="I48" s="57"/>
      <c r="J48" s="58"/>
      <c r="K48" s="57"/>
      <c r="L48" s="112"/>
      <c r="M48" s="109"/>
      <c r="N48" s="60"/>
      <c r="O48" s="50"/>
      <c r="P48" s="51"/>
      <c r="Q48" s="52"/>
      <c r="R48" s="89"/>
      <c r="S48" s="177">
        <f>IF(B48="","",IF(ISNA(VLOOKUP(B48,Celkove!$B$6:$M$71,12,FALSE)),"Neni seznamu!",""))</f>
      </c>
    </row>
    <row r="49" spans="1:19" ht="12.75">
      <c r="A49" s="30">
        <f t="shared" si="0"/>
        <v>45</v>
      </c>
      <c r="B49" s="53"/>
      <c r="C49" s="54"/>
      <c r="D49" s="55"/>
      <c r="E49" s="56"/>
      <c r="F49" s="56"/>
      <c r="G49" s="121"/>
      <c r="H49" s="116"/>
      <c r="I49" s="57"/>
      <c r="J49" s="58"/>
      <c r="K49" s="57"/>
      <c r="L49" s="112"/>
      <c r="M49" s="109"/>
      <c r="N49" s="60"/>
      <c r="O49" s="50"/>
      <c r="P49" s="51"/>
      <c r="Q49" s="52"/>
      <c r="R49" s="89"/>
      <c r="S49" s="177">
        <f>IF(B49="","",IF(ISNA(VLOOKUP(B49,Celkove!$B$6:$M$71,12,FALSE)),"Neni seznamu!",""))</f>
      </c>
    </row>
    <row r="50" spans="1:19" ht="12.75">
      <c r="A50" s="30">
        <f t="shared" si="0"/>
        <v>46</v>
      </c>
      <c r="B50" s="53"/>
      <c r="C50" s="54"/>
      <c r="D50" s="55"/>
      <c r="E50" s="56"/>
      <c r="F50" s="56"/>
      <c r="G50" s="121"/>
      <c r="H50" s="116"/>
      <c r="I50" s="57"/>
      <c r="J50" s="58"/>
      <c r="K50" s="57"/>
      <c r="L50" s="112"/>
      <c r="M50" s="109"/>
      <c r="N50" s="60"/>
      <c r="O50" s="50"/>
      <c r="P50" s="51"/>
      <c r="Q50" s="52"/>
      <c r="R50" s="89"/>
      <c r="S50" s="177">
        <f>IF(B50="","",IF(ISNA(VLOOKUP(B50,Celkove!$B$6:$M$71,12,FALSE)),"Neni seznamu!",""))</f>
      </c>
    </row>
    <row r="51" spans="1:19" ht="12.75">
      <c r="A51" s="30">
        <f t="shared" si="0"/>
        <v>47</v>
      </c>
      <c r="B51" s="53"/>
      <c r="C51" s="54"/>
      <c r="D51" s="55"/>
      <c r="E51" s="56"/>
      <c r="F51" s="56"/>
      <c r="G51" s="121"/>
      <c r="H51" s="116"/>
      <c r="I51" s="57"/>
      <c r="J51" s="58"/>
      <c r="K51" s="57"/>
      <c r="L51" s="112"/>
      <c r="M51" s="109"/>
      <c r="N51" s="60"/>
      <c r="O51" s="50"/>
      <c r="P51" s="51"/>
      <c r="Q51" s="52"/>
      <c r="R51" s="89"/>
      <c r="S51" s="177">
        <f>IF(B51="","",IF(ISNA(VLOOKUP(B51,Celkove!$B$6:$M$71,12,FALSE)),"Neni seznamu!",""))</f>
      </c>
    </row>
    <row r="52" spans="1:19" ht="13.5" thickBot="1">
      <c r="A52" s="30">
        <f t="shared" si="0"/>
        <v>48</v>
      </c>
      <c r="B52" s="64"/>
      <c r="C52" s="65"/>
      <c r="D52" s="66"/>
      <c r="E52" s="67"/>
      <c r="F52" s="67"/>
      <c r="G52" s="122"/>
      <c r="H52" s="117"/>
      <c r="I52" s="68"/>
      <c r="J52" s="69"/>
      <c r="K52" s="68"/>
      <c r="L52" s="113"/>
      <c r="M52" s="110"/>
      <c r="N52" s="71"/>
      <c r="O52" s="72"/>
      <c r="P52" s="73"/>
      <c r="Q52" s="74"/>
      <c r="R52" s="90"/>
      <c r="S52" s="177">
        <f>IF(B51="","",IF(ISNA(VLOOKUP(B51,Celkove!$B$6:$M$71,12,FALSE)),"Neni seznamu!",""))</f>
      </c>
    </row>
    <row r="53" spans="1:18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6"/>
      <c r="Q53" s="36"/>
      <c r="R53" s="37"/>
    </row>
    <row r="54" spans="1:18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4"/>
      <c r="O54" s="34"/>
      <c r="P54" s="36"/>
      <c r="Q54" s="36"/>
      <c r="R54" s="37"/>
    </row>
    <row r="55" spans="1:18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4"/>
      <c r="O55" s="34"/>
      <c r="P55" s="36"/>
      <c r="Q55" s="36"/>
      <c r="R55" s="37"/>
    </row>
    <row r="56" spans="1:18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4"/>
      <c r="O56" s="34"/>
      <c r="P56" s="36"/>
      <c r="Q56" s="36"/>
      <c r="R56" s="37"/>
    </row>
    <row r="57" spans="1:18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4"/>
      <c r="O57" s="34"/>
      <c r="P57" s="36"/>
      <c r="Q57" s="36"/>
      <c r="R57" s="37"/>
    </row>
    <row r="58" spans="1:18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4"/>
      <c r="O58" s="34"/>
      <c r="P58" s="36"/>
      <c r="Q58" s="36"/>
      <c r="R58" s="37"/>
    </row>
    <row r="59" spans="1:18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4"/>
      <c r="O59" s="34"/>
      <c r="P59" s="36"/>
      <c r="Q59" s="36"/>
      <c r="R59" s="37"/>
    </row>
    <row r="60" spans="1:18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4"/>
      <c r="O60" s="34"/>
      <c r="P60" s="36"/>
      <c r="Q60" s="36"/>
      <c r="R60" s="37"/>
    </row>
    <row r="61" spans="1:18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4"/>
      <c r="O61" s="34"/>
      <c r="P61" s="36"/>
      <c r="Q61" s="36"/>
      <c r="R61" s="37"/>
    </row>
    <row r="62" spans="1:18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4"/>
      <c r="O62" s="34"/>
      <c r="P62" s="36"/>
      <c r="Q62" s="36"/>
      <c r="R62" s="37"/>
    </row>
    <row r="63" spans="1:18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4"/>
      <c r="O63" s="34"/>
      <c r="P63" s="36"/>
      <c r="Q63" s="36"/>
      <c r="R63" s="37"/>
    </row>
    <row r="64" spans="1:18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4"/>
      <c r="O64" s="34"/>
      <c r="P64" s="36"/>
      <c r="Q64" s="36"/>
      <c r="R64" s="37"/>
    </row>
  </sheetData>
  <sheetProtection selectLockedCells="1" selectUnlockedCells="1"/>
  <mergeCells count="10">
    <mergeCell ref="K3:L3"/>
    <mergeCell ref="O3:R3"/>
    <mergeCell ref="A1:R1"/>
    <mergeCell ref="A2:C2"/>
    <mergeCell ref="D2:G2"/>
    <mergeCell ref="I2:R2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S64"/>
  <sheetViews>
    <sheetView showZeros="0" zoomScalePageLayoutView="0" workbookViewId="0" topLeftCell="A1">
      <selection activeCell="A1" sqref="A1:R1"/>
    </sheetView>
  </sheetViews>
  <sheetFormatPr defaultColWidth="9.140625" defaultRowHeight="12.75"/>
  <cols>
    <col min="1" max="1" width="4.140625" style="26" customWidth="1"/>
    <col min="2" max="2" width="20.57421875" style="27" customWidth="1"/>
    <col min="3" max="3" width="3.28125" style="26" customWidth="1"/>
    <col min="4" max="6" width="5.140625" style="26" customWidth="1"/>
    <col min="7" max="7" width="5.00390625" style="26" customWidth="1"/>
    <col min="8" max="8" width="7.7109375" style="26" hidden="1" customWidth="1"/>
    <col min="9" max="9" width="7.28125" style="26" customWidth="1"/>
    <col min="10" max="10" width="6.57421875" style="26" customWidth="1"/>
    <col min="11" max="11" width="7.421875" style="28" customWidth="1"/>
    <col min="12" max="12" width="7.140625" style="28" customWidth="1"/>
    <col min="13" max="13" width="5.8515625" style="28" hidden="1" customWidth="1"/>
    <col min="14" max="14" width="0" style="26" hidden="1" customWidth="1"/>
    <col min="15" max="18" width="9.140625" style="26" customWidth="1"/>
    <col min="19" max="19" width="17.8515625" style="26" customWidth="1"/>
    <col min="20" max="16384" width="9.140625" style="26" customWidth="1"/>
  </cols>
  <sheetData>
    <row r="1" spans="1:18" s="91" customFormat="1" ht="28.5" customHeight="1" thickBot="1" thickTop="1">
      <c r="A1" s="182" t="s">
        <v>78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4"/>
    </row>
    <row r="2" spans="1:18" s="91" customFormat="1" ht="18.75" customHeight="1" thickBot="1" thickTop="1">
      <c r="A2" s="185"/>
      <c r="B2" s="186"/>
      <c r="C2" s="186"/>
      <c r="D2" s="187"/>
      <c r="E2" s="187"/>
      <c r="F2" s="187"/>
      <c r="G2" s="188"/>
      <c r="H2" s="92"/>
      <c r="I2" s="189"/>
      <c r="J2" s="189"/>
      <c r="K2" s="189"/>
      <c r="L2" s="189"/>
      <c r="M2" s="189"/>
      <c r="N2" s="189"/>
      <c r="O2" s="189"/>
      <c r="P2" s="189"/>
      <c r="Q2" s="189"/>
      <c r="R2" s="190"/>
    </row>
    <row r="3" spans="1:19" s="91" customFormat="1" ht="19.5" customHeight="1" thickBot="1" thickTop="1">
      <c r="A3" s="191" t="s">
        <v>22</v>
      </c>
      <c r="B3" s="193" t="s">
        <v>23</v>
      </c>
      <c r="C3" s="93"/>
      <c r="D3" s="195" t="s">
        <v>24</v>
      </c>
      <c r="E3" s="195"/>
      <c r="F3" s="195"/>
      <c r="G3" s="196"/>
      <c r="H3" s="94"/>
      <c r="I3" s="197" t="s">
        <v>25</v>
      </c>
      <c r="J3" s="198"/>
      <c r="K3" s="179" t="s">
        <v>26</v>
      </c>
      <c r="L3" s="179"/>
      <c r="M3" s="95"/>
      <c r="N3" s="96" t="s">
        <v>26</v>
      </c>
      <c r="O3" s="180" t="s">
        <v>50</v>
      </c>
      <c r="P3" s="180"/>
      <c r="Q3" s="180"/>
      <c r="R3" s="181"/>
      <c r="S3" s="178" t="s">
        <v>54</v>
      </c>
    </row>
    <row r="4" spans="1:18" s="91" customFormat="1" ht="15.75" customHeight="1" thickBot="1" thickTop="1">
      <c r="A4" s="192"/>
      <c r="B4" s="194"/>
      <c r="C4" s="97"/>
      <c r="D4" s="98" t="s">
        <v>27</v>
      </c>
      <c r="E4" s="99" t="s">
        <v>28</v>
      </c>
      <c r="F4" s="99" t="s">
        <v>29</v>
      </c>
      <c r="G4" s="119" t="s">
        <v>30</v>
      </c>
      <c r="H4" s="118" t="s">
        <v>51</v>
      </c>
      <c r="I4" s="100" t="s">
        <v>31</v>
      </c>
      <c r="J4" s="101" t="s">
        <v>32</v>
      </c>
      <c r="K4" s="102" t="s">
        <v>33</v>
      </c>
      <c r="L4" s="103" t="s">
        <v>34</v>
      </c>
      <c r="M4" s="104" t="s">
        <v>35</v>
      </c>
      <c r="N4" s="105" t="s">
        <v>36</v>
      </c>
      <c r="O4" s="106" t="s">
        <v>37</v>
      </c>
      <c r="P4" s="106" t="s">
        <v>38</v>
      </c>
      <c r="Q4" s="107" t="s">
        <v>39</v>
      </c>
      <c r="R4" s="107" t="s">
        <v>40</v>
      </c>
    </row>
    <row r="5" spans="1:19" ht="13.5" thickTop="1">
      <c r="A5" s="29">
        <v>1</v>
      </c>
      <c r="B5" s="42"/>
      <c r="C5" s="43"/>
      <c r="D5" s="44"/>
      <c r="E5" s="45"/>
      <c r="F5" s="45"/>
      <c r="G5" s="120"/>
      <c r="H5" s="115"/>
      <c r="I5" s="46"/>
      <c r="J5" s="47"/>
      <c r="K5" s="48"/>
      <c r="L5" s="111"/>
      <c r="M5" s="108"/>
      <c r="N5" s="49"/>
      <c r="O5" s="50"/>
      <c r="P5" s="51"/>
      <c r="Q5" s="52"/>
      <c r="R5" s="52"/>
      <c r="S5" s="177">
        <f>IF(B5="","",IF(ISNA(VLOOKUP(B5,Celkove!$B$6:$M$71,12,FALSE)),"Neni seznamu!",""))</f>
      </c>
    </row>
    <row r="6" spans="1:19" ht="12.75">
      <c r="A6" s="30">
        <f>A5+1</f>
        <v>2</v>
      </c>
      <c r="B6" s="53"/>
      <c r="C6" s="54"/>
      <c r="D6" s="55"/>
      <c r="E6" s="56"/>
      <c r="F6" s="56"/>
      <c r="G6" s="121"/>
      <c r="H6" s="116"/>
      <c r="I6" s="57"/>
      <c r="J6" s="58"/>
      <c r="K6" s="59"/>
      <c r="L6" s="112"/>
      <c r="M6" s="109"/>
      <c r="N6" s="60"/>
      <c r="O6" s="50"/>
      <c r="P6" s="51"/>
      <c r="Q6" s="52"/>
      <c r="R6" s="52"/>
      <c r="S6" s="177">
        <f>IF(B6="","",IF(ISNA(VLOOKUP(B6,Celkove!$B$6:$M$71,12,FALSE)),"Neni seznamu!",""))</f>
      </c>
    </row>
    <row r="7" spans="1:19" ht="12.75">
      <c r="A7" s="30">
        <f>A6+1</f>
        <v>3</v>
      </c>
      <c r="B7" s="53"/>
      <c r="C7" s="54"/>
      <c r="D7" s="55"/>
      <c r="E7" s="56"/>
      <c r="F7" s="56"/>
      <c r="G7" s="121"/>
      <c r="H7" s="116"/>
      <c r="I7" s="57"/>
      <c r="J7" s="58"/>
      <c r="K7" s="59"/>
      <c r="L7" s="112"/>
      <c r="M7" s="109"/>
      <c r="N7" s="60"/>
      <c r="O7" s="50"/>
      <c r="P7" s="51"/>
      <c r="Q7" s="52"/>
      <c r="R7" s="52"/>
      <c r="S7" s="177">
        <f>IF(B7="","",IF(ISNA(VLOOKUP(B7,Celkove!$B$6:$M$71,12,FALSE)),"Neni seznamu!",""))</f>
      </c>
    </row>
    <row r="8" spans="1:19" ht="12.75">
      <c r="A8" s="30">
        <f>A7+1</f>
        <v>4</v>
      </c>
      <c r="B8" s="53"/>
      <c r="C8" s="54"/>
      <c r="D8" s="55"/>
      <c r="E8" s="56"/>
      <c r="F8" s="56"/>
      <c r="G8" s="121"/>
      <c r="H8" s="116"/>
      <c r="I8" s="57"/>
      <c r="J8" s="58"/>
      <c r="K8" s="59"/>
      <c r="L8" s="112"/>
      <c r="M8" s="109"/>
      <c r="N8" s="60"/>
      <c r="O8" s="50"/>
      <c r="P8" s="51"/>
      <c r="Q8" s="52"/>
      <c r="R8" s="52"/>
      <c r="S8" s="177">
        <f>IF(B8="","",IF(ISNA(VLOOKUP(B8,Celkove!$B$6:$M$71,12,FALSE)),"Neni seznamu!",""))</f>
      </c>
    </row>
    <row r="9" spans="1:19" ht="12.75">
      <c r="A9" s="30">
        <f>A8+1</f>
        <v>5</v>
      </c>
      <c r="B9" s="53"/>
      <c r="C9" s="54"/>
      <c r="D9" s="55"/>
      <c r="E9" s="56"/>
      <c r="F9" s="56"/>
      <c r="G9" s="121"/>
      <c r="H9" s="116"/>
      <c r="I9" s="57"/>
      <c r="J9" s="58"/>
      <c r="K9" s="59"/>
      <c r="L9" s="112"/>
      <c r="M9" s="109"/>
      <c r="N9" s="60"/>
      <c r="O9" s="50"/>
      <c r="P9" s="51"/>
      <c r="Q9" s="52"/>
      <c r="R9" s="52"/>
      <c r="S9" s="177">
        <f>IF(B9="","",IF(ISNA(VLOOKUP(B9,Celkove!$B$6:$M$71,12,FALSE)),"Neni seznamu!",""))</f>
      </c>
    </row>
    <row r="10" spans="1:19" ht="12.75">
      <c r="A10" s="30">
        <f>A9+1</f>
        <v>6</v>
      </c>
      <c r="B10" s="61"/>
      <c r="C10" s="54"/>
      <c r="D10" s="55"/>
      <c r="E10" s="56"/>
      <c r="F10" s="56"/>
      <c r="G10" s="121"/>
      <c r="H10" s="116"/>
      <c r="I10" s="57"/>
      <c r="J10" s="58"/>
      <c r="K10" s="59"/>
      <c r="L10" s="112"/>
      <c r="M10" s="109"/>
      <c r="N10" s="60"/>
      <c r="O10" s="50"/>
      <c r="P10" s="51"/>
      <c r="Q10" s="52"/>
      <c r="R10" s="52"/>
      <c r="S10" s="177">
        <f>IF(B10="","",IF(ISNA(VLOOKUP(B10,Celkove!$B$6:$M$71,12,FALSE)),"Neni seznamu!",""))</f>
      </c>
    </row>
    <row r="11" spans="1:19" ht="12.75">
      <c r="A11" s="30">
        <v>7</v>
      </c>
      <c r="B11" s="62"/>
      <c r="C11" s="54"/>
      <c r="D11" s="55"/>
      <c r="E11" s="56"/>
      <c r="F11" s="56"/>
      <c r="G11" s="121"/>
      <c r="H11" s="116"/>
      <c r="I11" s="57"/>
      <c r="J11" s="58"/>
      <c r="K11" s="59"/>
      <c r="L11" s="112"/>
      <c r="M11" s="109"/>
      <c r="N11" s="60"/>
      <c r="O11" s="50"/>
      <c r="P11" s="51"/>
      <c r="Q11" s="52"/>
      <c r="R11" s="52"/>
      <c r="S11" s="177">
        <f>IF(B11="","",IF(ISNA(VLOOKUP(B11,Celkove!$B$6:$M$71,12,FALSE)),"Neni seznamu!",""))</f>
      </c>
    </row>
    <row r="12" spans="1:19" ht="12.75">
      <c r="A12" s="30">
        <f aca="true" t="shared" si="0" ref="A12:A52">A11+1</f>
        <v>8</v>
      </c>
      <c r="B12" s="61"/>
      <c r="C12" s="54"/>
      <c r="D12" s="55"/>
      <c r="E12" s="56"/>
      <c r="F12" s="56"/>
      <c r="G12" s="121"/>
      <c r="H12" s="116"/>
      <c r="I12" s="57"/>
      <c r="J12" s="58"/>
      <c r="K12" s="59"/>
      <c r="L12" s="112"/>
      <c r="M12" s="109"/>
      <c r="N12" s="60"/>
      <c r="O12" s="50"/>
      <c r="P12" s="51"/>
      <c r="Q12" s="52"/>
      <c r="R12" s="52"/>
      <c r="S12" s="177">
        <f>IF(B12="","",IF(ISNA(VLOOKUP(B12,Celkove!$B$6:$M$71,12,FALSE)),"Neni seznamu!",""))</f>
      </c>
    </row>
    <row r="13" spans="1:19" ht="12.75">
      <c r="A13" s="30">
        <f t="shared" si="0"/>
        <v>9</v>
      </c>
      <c r="B13" s="63"/>
      <c r="C13" s="54"/>
      <c r="D13" s="55"/>
      <c r="E13" s="56"/>
      <c r="F13" s="56"/>
      <c r="G13" s="121"/>
      <c r="H13" s="116"/>
      <c r="I13" s="57"/>
      <c r="J13" s="58"/>
      <c r="K13" s="59"/>
      <c r="L13" s="112"/>
      <c r="M13" s="109"/>
      <c r="N13" s="60"/>
      <c r="O13" s="50"/>
      <c r="P13" s="51"/>
      <c r="Q13" s="52"/>
      <c r="R13" s="52"/>
      <c r="S13" s="177">
        <f>IF(B13="","",IF(ISNA(VLOOKUP(B13,Celkove!$B$6:$M$71,12,FALSE)),"Neni seznamu!",""))</f>
      </c>
    </row>
    <row r="14" spans="1:19" ht="12.75">
      <c r="A14" s="30">
        <f t="shared" si="0"/>
        <v>10</v>
      </c>
      <c r="B14" s="63"/>
      <c r="C14" s="54"/>
      <c r="D14" s="55"/>
      <c r="E14" s="56"/>
      <c r="F14" s="56"/>
      <c r="G14" s="121"/>
      <c r="H14" s="116"/>
      <c r="I14" s="57"/>
      <c r="J14" s="58"/>
      <c r="K14" s="59"/>
      <c r="L14" s="112"/>
      <c r="M14" s="109"/>
      <c r="N14" s="60"/>
      <c r="O14" s="50"/>
      <c r="P14" s="51"/>
      <c r="Q14" s="52"/>
      <c r="R14" s="52"/>
      <c r="S14" s="177">
        <f>IF(B14="","",IF(ISNA(VLOOKUP(B14,Celkove!$B$6:$M$71,12,FALSE)),"Neni seznamu!",""))</f>
      </c>
    </row>
    <row r="15" spans="1:19" ht="12.75">
      <c r="A15" s="30">
        <f t="shared" si="0"/>
        <v>11</v>
      </c>
      <c r="B15" s="61"/>
      <c r="C15" s="54"/>
      <c r="D15" s="55"/>
      <c r="E15" s="56"/>
      <c r="F15" s="56"/>
      <c r="G15" s="121"/>
      <c r="H15" s="116"/>
      <c r="I15" s="57"/>
      <c r="J15" s="58"/>
      <c r="K15" s="59"/>
      <c r="L15" s="112"/>
      <c r="M15" s="109"/>
      <c r="N15" s="60"/>
      <c r="O15" s="50"/>
      <c r="P15" s="51"/>
      <c r="Q15" s="52"/>
      <c r="R15" s="52"/>
      <c r="S15" s="177">
        <f>IF(B15="","",IF(ISNA(VLOOKUP(B15,Celkove!$B$6:$M$71,12,FALSE)),"Neni seznamu!",""))</f>
      </c>
    </row>
    <row r="16" spans="1:19" ht="13.5" thickBot="1">
      <c r="A16" s="31">
        <f t="shared" si="0"/>
        <v>12</v>
      </c>
      <c r="B16" s="64"/>
      <c r="C16" s="65"/>
      <c r="D16" s="66"/>
      <c r="E16" s="67"/>
      <c r="F16" s="67"/>
      <c r="G16" s="122"/>
      <c r="H16" s="116"/>
      <c r="I16" s="68"/>
      <c r="J16" s="69"/>
      <c r="K16" s="70"/>
      <c r="L16" s="113"/>
      <c r="M16" s="110"/>
      <c r="N16" s="71"/>
      <c r="O16" s="72"/>
      <c r="P16" s="73"/>
      <c r="Q16" s="74"/>
      <c r="R16" s="74"/>
      <c r="S16" s="177">
        <f>IF(B16="","",IF(ISNA(VLOOKUP(B16,Celkove!$B$6:$M$71,12,FALSE)),"Neni seznamu!",""))</f>
      </c>
    </row>
    <row r="17" spans="1:19" ht="13.5" thickTop="1">
      <c r="A17" s="29">
        <f t="shared" si="0"/>
        <v>13</v>
      </c>
      <c r="B17" s="75"/>
      <c r="C17" s="43"/>
      <c r="D17" s="44"/>
      <c r="E17" s="45"/>
      <c r="F17" s="45"/>
      <c r="G17" s="123"/>
      <c r="H17" s="116"/>
      <c r="I17" s="46"/>
      <c r="J17" s="47"/>
      <c r="K17" s="48"/>
      <c r="L17" s="111"/>
      <c r="M17" s="108"/>
      <c r="N17" s="49"/>
      <c r="O17" s="50"/>
      <c r="P17" s="51"/>
      <c r="Q17" s="52"/>
      <c r="R17" s="52"/>
      <c r="S17" s="177">
        <f>IF(B17="","",IF(ISNA(VLOOKUP(B17,Celkove!$B$6:$M$71,12,FALSE)),"Neni seznamu!",""))</f>
      </c>
    </row>
    <row r="18" spans="1:19" ht="12.75">
      <c r="A18" s="30">
        <f t="shared" si="0"/>
        <v>14</v>
      </c>
      <c r="B18" s="63"/>
      <c r="C18" s="54"/>
      <c r="D18" s="55"/>
      <c r="E18" s="56"/>
      <c r="F18" s="56"/>
      <c r="G18" s="121"/>
      <c r="H18" s="116"/>
      <c r="I18" s="57"/>
      <c r="J18" s="58"/>
      <c r="K18" s="59"/>
      <c r="L18" s="112"/>
      <c r="M18" s="109"/>
      <c r="N18" s="60"/>
      <c r="O18" s="50"/>
      <c r="P18" s="51"/>
      <c r="Q18" s="52"/>
      <c r="R18" s="52"/>
      <c r="S18" s="177">
        <f>IF(B18="","",IF(ISNA(VLOOKUP(B18,Celkove!$B$6:$M$71,12,FALSE)),"Neni seznamu!",""))</f>
      </c>
    </row>
    <row r="19" spans="1:19" ht="12.75">
      <c r="A19" s="30">
        <f t="shared" si="0"/>
        <v>15</v>
      </c>
      <c r="B19" s="61"/>
      <c r="C19" s="54"/>
      <c r="D19" s="55"/>
      <c r="E19" s="56"/>
      <c r="F19" s="56"/>
      <c r="G19" s="121"/>
      <c r="H19" s="116"/>
      <c r="I19" s="57"/>
      <c r="J19" s="58"/>
      <c r="K19" s="59"/>
      <c r="L19" s="112"/>
      <c r="M19" s="109"/>
      <c r="N19" s="60"/>
      <c r="O19" s="50"/>
      <c r="P19" s="51"/>
      <c r="Q19" s="52"/>
      <c r="R19" s="52"/>
      <c r="S19" s="177">
        <f>IF(B19="","",IF(ISNA(VLOOKUP(B19,Celkove!$B$6:$M$71,12,FALSE)),"Neni seznamu!",""))</f>
      </c>
    </row>
    <row r="20" spans="1:19" ht="12.75">
      <c r="A20" s="30">
        <f t="shared" si="0"/>
        <v>16</v>
      </c>
      <c r="B20" s="61"/>
      <c r="C20" s="54"/>
      <c r="D20" s="55"/>
      <c r="E20" s="56"/>
      <c r="F20" s="56"/>
      <c r="G20" s="121"/>
      <c r="H20" s="116"/>
      <c r="I20" s="57"/>
      <c r="J20" s="58"/>
      <c r="K20" s="59"/>
      <c r="L20" s="112"/>
      <c r="M20" s="109"/>
      <c r="N20" s="60"/>
      <c r="O20" s="50"/>
      <c r="P20" s="51"/>
      <c r="Q20" s="52"/>
      <c r="R20" s="52"/>
      <c r="S20" s="177">
        <f>IF(B20="","",IF(ISNA(VLOOKUP(B20,Celkove!$B$6:$M$71,12,FALSE)),"Neni seznamu!",""))</f>
      </c>
    </row>
    <row r="21" spans="1:19" ht="12.75">
      <c r="A21" s="30">
        <f t="shared" si="0"/>
        <v>17</v>
      </c>
      <c r="B21" s="62"/>
      <c r="C21" s="54"/>
      <c r="D21" s="55"/>
      <c r="E21" s="56"/>
      <c r="F21" s="56"/>
      <c r="G21" s="121"/>
      <c r="H21" s="116"/>
      <c r="I21" s="57"/>
      <c r="J21" s="58"/>
      <c r="K21" s="59"/>
      <c r="L21" s="112"/>
      <c r="M21" s="109"/>
      <c r="N21" s="60"/>
      <c r="O21" s="50"/>
      <c r="P21" s="51"/>
      <c r="Q21" s="52"/>
      <c r="R21" s="52"/>
      <c r="S21" s="177">
        <f>IF(B21="","",IF(ISNA(VLOOKUP(B21,Celkove!$B$6:$M$71,12,FALSE)),"Neni seznamu!",""))</f>
      </c>
    </row>
    <row r="22" spans="1:19" ht="12.75">
      <c r="A22" s="30">
        <f t="shared" si="0"/>
        <v>18</v>
      </c>
      <c r="B22" s="53"/>
      <c r="C22" s="76"/>
      <c r="D22" s="55"/>
      <c r="E22" s="56"/>
      <c r="F22" s="56"/>
      <c r="G22" s="121"/>
      <c r="H22" s="116"/>
      <c r="I22" s="57"/>
      <c r="J22" s="58"/>
      <c r="K22" s="59"/>
      <c r="L22" s="112"/>
      <c r="M22" s="109"/>
      <c r="N22" s="60"/>
      <c r="O22" s="50"/>
      <c r="P22" s="51"/>
      <c r="Q22" s="52"/>
      <c r="R22" s="52"/>
      <c r="S22" s="177">
        <f>IF(B22="","",IF(ISNA(VLOOKUP(B22,Celkove!$B$6:$M$71,12,FALSE)),"Neni seznamu!",""))</f>
      </c>
    </row>
    <row r="23" spans="1:19" ht="12.75">
      <c r="A23" s="30">
        <f t="shared" si="0"/>
        <v>19</v>
      </c>
      <c r="B23" s="62"/>
      <c r="C23" s="54"/>
      <c r="D23" s="55"/>
      <c r="E23" s="56"/>
      <c r="F23" s="56"/>
      <c r="G23" s="121"/>
      <c r="H23" s="116"/>
      <c r="I23" s="57"/>
      <c r="J23" s="58"/>
      <c r="K23" s="59"/>
      <c r="L23" s="112"/>
      <c r="M23" s="109"/>
      <c r="N23" s="60"/>
      <c r="O23" s="50"/>
      <c r="P23" s="51"/>
      <c r="Q23" s="52"/>
      <c r="R23" s="52"/>
      <c r="S23" s="177">
        <f>IF(B23="","",IF(ISNA(VLOOKUP(B23,Celkove!$B$6:$M$71,12,FALSE)),"Neni seznamu!",""))</f>
      </c>
    </row>
    <row r="24" spans="1:19" ht="12.75">
      <c r="A24" s="30">
        <f t="shared" si="0"/>
        <v>20</v>
      </c>
      <c r="B24" s="63"/>
      <c r="C24" s="54"/>
      <c r="D24" s="55"/>
      <c r="E24" s="56"/>
      <c r="F24" s="56"/>
      <c r="G24" s="121"/>
      <c r="H24" s="116"/>
      <c r="I24" s="57"/>
      <c r="J24" s="58"/>
      <c r="K24" s="59"/>
      <c r="L24" s="112"/>
      <c r="M24" s="109"/>
      <c r="N24" s="60"/>
      <c r="O24" s="50"/>
      <c r="P24" s="51"/>
      <c r="Q24" s="52"/>
      <c r="R24" s="52"/>
      <c r="S24" s="177">
        <f>IF(B24="","",IF(ISNA(VLOOKUP(B24,Celkove!$B$6:$M$71,12,FALSE)),"Neni seznamu!",""))</f>
      </c>
    </row>
    <row r="25" spans="1:19" ht="12.75">
      <c r="A25" s="30">
        <f t="shared" si="0"/>
        <v>21</v>
      </c>
      <c r="B25" s="62"/>
      <c r="C25" s="54"/>
      <c r="D25" s="55"/>
      <c r="E25" s="56"/>
      <c r="F25" s="56"/>
      <c r="G25" s="121"/>
      <c r="H25" s="116"/>
      <c r="I25" s="57"/>
      <c r="J25" s="58"/>
      <c r="K25" s="59"/>
      <c r="L25" s="112"/>
      <c r="M25" s="109"/>
      <c r="N25" s="60"/>
      <c r="O25" s="50"/>
      <c r="P25" s="51"/>
      <c r="Q25" s="52"/>
      <c r="R25" s="52"/>
      <c r="S25" s="177">
        <f>IF(B25="","",IF(ISNA(VLOOKUP(B25,Celkove!$B$6:$M$71,12,FALSE)),"Neni seznamu!",""))</f>
      </c>
    </row>
    <row r="26" spans="1:19" ht="12.75">
      <c r="A26" s="30">
        <f t="shared" si="0"/>
        <v>22</v>
      </c>
      <c r="B26" s="62"/>
      <c r="C26" s="54"/>
      <c r="D26" s="55"/>
      <c r="E26" s="56"/>
      <c r="F26" s="56"/>
      <c r="G26" s="121"/>
      <c r="H26" s="116"/>
      <c r="I26" s="57"/>
      <c r="J26" s="58"/>
      <c r="K26" s="59"/>
      <c r="L26" s="112"/>
      <c r="M26" s="109"/>
      <c r="N26" s="60"/>
      <c r="O26" s="50"/>
      <c r="P26" s="51"/>
      <c r="Q26" s="52"/>
      <c r="R26" s="52"/>
      <c r="S26" s="177">
        <f>IF(B26="","",IF(ISNA(VLOOKUP(B26,Celkove!$B$6:$M$71,12,FALSE)),"Neni seznamu!",""))</f>
      </c>
    </row>
    <row r="27" spans="1:19" ht="12.75">
      <c r="A27" s="30">
        <f t="shared" si="0"/>
        <v>23</v>
      </c>
      <c r="B27" s="63"/>
      <c r="C27" s="54"/>
      <c r="D27" s="55"/>
      <c r="E27" s="56"/>
      <c r="F27" s="56"/>
      <c r="G27" s="121"/>
      <c r="H27" s="116"/>
      <c r="I27" s="57"/>
      <c r="J27" s="58"/>
      <c r="K27" s="59"/>
      <c r="L27" s="112"/>
      <c r="M27" s="109"/>
      <c r="N27" s="60"/>
      <c r="O27" s="50"/>
      <c r="P27" s="51"/>
      <c r="Q27" s="52"/>
      <c r="R27" s="52"/>
      <c r="S27" s="177">
        <f>IF(B27="","",IF(ISNA(VLOOKUP(B27,Celkove!$B$6:$M$71,12,FALSE)),"Neni seznamu!",""))</f>
      </c>
    </row>
    <row r="28" spans="1:19" ht="13.5" thickBot="1">
      <c r="A28" s="31">
        <f t="shared" si="0"/>
        <v>24</v>
      </c>
      <c r="B28" s="64"/>
      <c r="C28" s="65"/>
      <c r="D28" s="66"/>
      <c r="E28" s="67"/>
      <c r="F28" s="67"/>
      <c r="G28" s="122"/>
      <c r="H28" s="116"/>
      <c r="I28" s="68"/>
      <c r="J28" s="69"/>
      <c r="K28" s="70"/>
      <c r="L28" s="113"/>
      <c r="M28" s="110"/>
      <c r="N28" s="71"/>
      <c r="O28" s="72"/>
      <c r="P28" s="73"/>
      <c r="Q28" s="74"/>
      <c r="R28" s="74"/>
      <c r="S28" s="177">
        <f>IF(B28="","",IF(ISNA(VLOOKUP(B28,Celkove!$B$6:$M$71,12,FALSE)),"Neni seznamu!",""))</f>
      </c>
    </row>
    <row r="29" spans="1:19" ht="13.5" thickTop="1">
      <c r="A29" s="29">
        <f t="shared" si="0"/>
        <v>25</v>
      </c>
      <c r="B29" s="77"/>
      <c r="C29" s="43"/>
      <c r="D29" s="44"/>
      <c r="E29" s="45"/>
      <c r="F29" s="45"/>
      <c r="G29" s="123"/>
      <c r="H29" s="116"/>
      <c r="I29" s="46"/>
      <c r="J29" s="47"/>
      <c r="K29" s="46"/>
      <c r="L29" s="111"/>
      <c r="M29" s="108"/>
      <c r="N29" s="49"/>
      <c r="O29" s="50"/>
      <c r="P29" s="51"/>
      <c r="Q29" s="52"/>
      <c r="R29" s="52"/>
      <c r="S29" s="177">
        <f>IF(B29="","",IF(ISNA(VLOOKUP(B29,Celkove!$B$6:$M$71,12,FALSE)),"Neni seznamu!",""))</f>
      </c>
    </row>
    <row r="30" spans="1:19" ht="12.75">
      <c r="A30" s="30">
        <f t="shared" si="0"/>
        <v>26</v>
      </c>
      <c r="B30" s="53"/>
      <c r="C30" s="54"/>
      <c r="D30" s="55"/>
      <c r="E30" s="56"/>
      <c r="F30" s="56"/>
      <c r="G30" s="121"/>
      <c r="H30" s="116"/>
      <c r="I30" s="57"/>
      <c r="J30" s="58"/>
      <c r="K30" s="57"/>
      <c r="L30" s="112"/>
      <c r="M30" s="109"/>
      <c r="N30" s="60"/>
      <c r="O30" s="50"/>
      <c r="P30" s="51"/>
      <c r="Q30" s="52"/>
      <c r="R30" s="52"/>
      <c r="S30" s="177">
        <f>IF(B30="","",IF(ISNA(VLOOKUP(B30,Celkove!$B$6:$M$71,12,FALSE)),"Neni seznamu!",""))</f>
      </c>
    </row>
    <row r="31" spans="1:19" ht="12.75">
      <c r="A31" s="30">
        <f t="shared" si="0"/>
        <v>27</v>
      </c>
      <c r="B31" s="53"/>
      <c r="C31" s="54"/>
      <c r="D31" s="55"/>
      <c r="E31" s="56"/>
      <c r="F31" s="56"/>
      <c r="G31" s="121"/>
      <c r="H31" s="116"/>
      <c r="I31" s="57"/>
      <c r="J31" s="58"/>
      <c r="K31" s="57"/>
      <c r="L31" s="112"/>
      <c r="M31" s="109"/>
      <c r="N31" s="60"/>
      <c r="O31" s="50"/>
      <c r="P31" s="51"/>
      <c r="Q31" s="52"/>
      <c r="R31" s="52"/>
      <c r="S31" s="177">
        <f>IF(B31="","",IF(ISNA(VLOOKUP(B31,Celkove!$B$6:$M$71,12,FALSE)),"Neni seznamu!",""))</f>
      </c>
    </row>
    <row r="32" spans="1:19" ht="12.75">
      <c r="A32" s="30">
        <f t="shared" si="0"/>
        <v>28</v>
      </c>
      <c r="B32" s="61"/>
      <c r="C32" s="54"/>
      <c r="D32" s="55"/>
      <c r="E32" s="56"/>
      <c r="F32" s="56"/>
      <c r="G32" s="121"/>
      <c r="H32" s="116"/>
      <c r="I32" s="57"/>
      <c r="J32" s="58"/>
      <c r="K32" s="57"/>
      <c r="L32" s="112"/>
      <c r="M32" s="109"/>
      <c r="N32" s="60"/>
      <c r="O32" s="50"/>
      <c r="P32" s="51"/>
      <c r="Q32" s="52"/>
      <c r="R32" s="52"/>
      <c r="S32" s="177">
        <f>IF(B32="","",IF(ISNA(VLOOKUP(B32,Celkove!$B$6:$M$71,12,FALSE)),"Neni seznamu!",""))</f>
      </c>
    </row>
    <row r="33" spans="1:19" ht="12.75">
      <c r="A33" s="30">
        <f t="shared" si="0"/>
        <v>29</v>
      </c>
      <c r="B33" s="53"/>
      <c r="C33" s="54"/>
      <c r="D33" s="55"/>
      <c r="E33" s="56"/>
      <c r="F33" s="56"/>
      <c r="G33" s="121"/>
      <c r="H33" s="116"/>
      <c r="I33" s="57"/>
      <c r="J33" s="58"/>
      <c r="K33" s="57"/>
      <c r="L33" s="112"/>
      <c r="M33" s="109"/>
      <c r="N33" s="60"/>
      <c r="O33" s="50"/>
      <c r="P33" s="51"/>
      <c r="Q33" s="52"/>
      <c r="R33" s="52"/>
      <c r="S33" s="177">
        <f>IF(B33="","",IF(ISNA(VLOOKUP(B33,Celkove!$B$6:$M$71,12,FALSE)),"Neni seznamu!",""))</f>
      </c>
    </row>
    <row r="34" spans="1:19" ht="12.75">
      <c r="A34" s="30">
        <f t="shared" si="0"/>
        <v>30</v>
      </c>
      <c r="B34" s="61"/>
      <c r="C34" s="54"/>
      <c r="D34" s="55"/>
      <c r="E34" s="56"/>
      <c r="F34" s="56"/>
      <c r="G34" s="121"/>
      <c r="H34" s="116"/>
      <c r="I34" s="57"/>
      <c r="J34" s="58"/>
      <c r="K34" s="57"/>
      <c r="L34" s="112"/>
      <c r="M34" s="109"/>
      <c r="N34" s="60"/>
      <c r="O34" s="50"/>
      <c r="P34" s="51"/>
      <c r="Q34" s="52"/>
      <c r="R34" s="52"/>
      <c r="S34" s="177">
        <f>IF(B34="","",IF(ISNA(VLOOKUP(B34,Celkove!$B$6:$M$71,12,FALSE)),"Neni seznamu!",""))</f>
      </c>
    </row>
    <row r="35" spans="1:19" ht="12.75">
      <c r="A35" s="30">
        <f t="shared" si="0"/>
        <v>31</v>
      </c>
      <c r="B35" s="53"/>
      <c r="C35" s="54"/>
      <c r="D35" s="55"/>
      <c r="E35" s="56"/>
      <c r="F35" s="56"/>
      <c r="G35" s="121"/>
      <c r="H35" s="116"/>
      <c r="I35" s="57"/>
      <c r="J35" s="58"/>
      <c r="K35" s="57"/>
      <c r="L35" s="112"/>
      <c r="M35" s="109"/>
      <c r="N35" s="60"/>
      <c r="O35" s="50"/>
      <c r="P35" s="51"/>
      <c r="Q35" s="52"/>
      <c r="R35" s="52"/>
      <c r="S35" s="177">
        <f>IF(B35="","",IF(ISNA(VLOOKUP(B35,Celkove!$B$6:$M$71,12,FALSE)),"Neni seznamu!",""))</f>
      </c>
    </row>
    <row r="36" spans="1:19" ht="12.75">
      <c r="A36" s="30">
        <f t="shared" si="0"/>
        <v>32</v>
      </c>
      <c r="B36" s="53"/>
      <c r="C36" s="54"/>
      <c r="D36" s="55"/>
      <c r="E36" s="56"/>
      <c r="F36" s="56"/>
      <c r="G36" s="121"/>
      <c r="H36" s="116"/>
      <c r="I36" s="57"/>
      <c r="J36" s="58"/>
      <c r="K36" s="57"/>
      <c r="L36" s="112"/>
      <c r="M36" s="109"/>
      <c r="N36" s="60"/>
      <c r="O36" s="50"/>
      <c r="P36" s="51"/>
      <c r="Q36" s="52"/>
      <c r="R36" s="52"/>
      <c r="S36" s="177">
        <f>IF(B36="","",IF(ISNA(VLOOKUP(B36,Celkove!$B$6:$M$71,12,FALSE)),"Neni seznamu!",""))</f>
      </c>
    </row>
    <row r="37" spans="1:19" ht="12.75">
      <c r="A37" s="30">
        <f t="shared" si="0"/>
        <v>33</v>
      </c>
      <c r="B37" s="61"/>
      <c r="C37" s="54"/>
      <c r="D37" s="55"/>
      <c r="E37" s="56"/>
      <c r="F37" s="56"/>
      <c r="G37" s="121"/>
      <c r="H37" s="116"/>
      <c r="I37" s="57"/>
      <c r="J37" s="58"/>
      <c r="K37" s="57"/>
      <c r="L37" s="112"/>
      <c r="M37" s="109"/>
      <c r="N37" s="60"/>
      <c r="O37" s="50"/>
      <c r="P37" s="51"/>
      <c r="Q37" s="52"/>
      <c r="R37" s="52"/>
      <c r="S37" s="177">
        <f>IF(B37="","",IF(ISNA(VLOOKUP(B37,Celkove!$B$6:$M$71,12,FALSE)),"Neni seznamu!",""))</f>
      </c>
    </row>
    <row r="38" spans="1:19" ht="12.75">
      <c r="A38" s="30">
        <f t="shared" si="0"/>
        <v>34</v>
      </c>
      <c r="B38" s="53"/>
      <c r="C38" s="54"/>
      <c r="D38" s="55"/>
      <c r="E38" s="56"/>
      <c r="F38" s="56"/>
      <c r="G38" s="121"/>
      <c r="H38" s="116"/>
      <c r="I38" s="57"/>
      <c r="J38" s="58"/>
      <c r="K38" s="57"/>
      <c r="L38" s="112"/>
      <c r="M38" s="109"/>
      <c r="N38" s="60"/>
      <c r="O38" s="50"/>
      <c r="P38" s="51"/>
      <c r="Q38" s="52"/>
      <c r="R38" s="52"/>
      <c r="S38" s="177">
        <f>IF(B38="","",IF(ISNA(VLOOKUP(B38,Celkove!$B$6:$M$71,12,FALSE)),"Neni seznamu!",""))</f>
      </c>
    </row>
    <row r="39" spans="1:19" ht="12.75">
      <c r="A39" s="30">
        <f t="shared" si="0"/>
        <v>35</v>
      </c>
      <c r="B39" s="61"/>
      <c r="C39" s="54"/>
      <c r="D39" s="55"/>
      <c r="E39" s="56"/>
      <c r="F39" s="56"/>
      <c r="G39" s="121"/>
      <c r="H39" s="116"/>
      <c r="I39" s="57"/>
      <c r="J39" s="58"/>
      <c r="K39" s="57"/>
      <c r="L39" s="112"/>
      <c r="M39" s="109"/>
      <c r="N39" s="60"/>
      <c r="O39" s="50"/>
      <c r="P39" s="51"/>
      <c r="Q39" s="52"/>
      <c r="R39" s="52"/>
      <c r="S39" s="177">
        <f>IF(B39="","",IF(ISNA(VLOOKUP(B39,Celkove!$B$6:$M$71,12,FALSE)),"Neni seznamu!",""))</f>
      </c>
    </row>
    <row r="40" spans="1:19" ht="12.75">
      <c r="A40" s="30">
        <f t="shared" si="0"/>
        <v>36</v>
      </c>
      <c r="B40" s="53"/>
      <c r="C40" s="54"/>
      <c r="D40" s="55"/>
      <c r="E40" s="56"/>
      <c r="F40" s="56"/>
      <c r="G40" s="121"/>
      <c r="H40" s="116"/>
      <c r="I40" s="57"/>
      <c r="J40" s="58"/>
      <c r="K40" s="57"/>
      <c r="L40" s="112"/>
      <c r="M40" s="109"/>
      <c r="N40" s="60"/>
      <c r="O40" s="50"/>
      <c r="P40" s="51"/>
      <c r="Q40" s="52"/>
      <c r="R40" s="52"/>
      <c r="S40" s="177">
        <f>IF(B40="","",IF(ISNA(VLOOKUP(B40,Celkove!$B$6:$M$71,12,FALSE)),"Neni seznamu!",""))</f>
      </c>
    </row>
    <row r="41" spans="1:19" ht="12.75">
      <c r="A41" s="30">
        <f t="shared" si="0"/>
        <v>37</v>
      </c>
      <c r="B41" s="53"/>
      <c r="C41" s="54"/>
      <c r="D41" s="55"/>
      <c r="E41" s="56"/>
      <c r="F41" s="56"/>
      <c r="G41" s="121"/>
      <c r="H41" s="116"/>
      <c r="I41" s="57"/>
      <c r="J41" s="58"/>
      <c r="K41" s="57"/>
      <c r="L41" s="112"/>
      <c r="M41" s="109"/>
      <c r="N41" s="60"/>
      <c r="O41" s="50"/>
      <c r="P41" s="51"/>
      <c r="Q41" s="52"/>
      <c r="R41" s="52"/>
      <c r="S41" s="177">
        <f>IF(B41="","",IF(ISNA(VLOOKUP(B41,Celkove!$B$6:$M$71,12,FALSE)),"Neni seznamu!",""))</f>
      </c>
    </row>
    <row r="42" spans="1:19" ht="12.75">
      <c r="A42" s="30">
        <f t="shared" si="0"/>
        <v>38</v>
      </c>
      <c r="B42" s="61"/>
      <c r="C42" s="54"/>
      <c r="D42" s="55"/>
      <c r="E42" s="56"/>
      <c r="F42" s="56"/>
      <c r="G42" s="121"/>
      <c r="H42" s="116"/>
      <c r="I42" s="57"/>
      <c r="J42" s="58"/>
      <c r="K42" s="57"/>
      <c r="L42" s="112"/>
      <c r="M42" s="109"/>
      <c r="N42" s="60"/>
      <c r="O42" s="50"/>
      <c r="P42" s="51"/>
      <c r="Q42" s="52"/>
      <c r="R42" s="52"/>
      <c r="S42" s="177">
        <f>IF(B42="","",IF(ISNA(VLOOKUP(B42,Celkove!$B$6:$M$71,12,FALSE)),"Neni seznamu!",""))</f>
      </c>
    </row>
    <row r="43" spans="1:19" ht="12.75">
      <c r="A43" s="30">
        <f t="shared" si="0"/>
        <v>39</v>
      </c>
      <c r="B43" s="53"/>
      <c r="C43" s="54"/>
      <c r="D43" s="55"/>
      <c r="E43" s="56"/>
      <c r="F43" s="56"/>
      <c r="G43" s="121"/>
      <c r="H43" s="116"/>
      <c r="I43" s="57"/>
      <c r="J43" s="58"/>
      <c r="K43" s="57"/>
      <c r="L43" s="112"/>
      <c r="M43" s="109"/>
      <c r="N43" s="60"/>
      <c r="O43" s="50"/>
      <c r="P43" s="51"/>
      <c r="Q43" s="52"/>
      <c r="R43" s="52"/>
      <c r="S43" s="177">
        <f>IF(B43="","",IF(ISNA(VLOOKUP(B43,Celkove!$B$6:$M$71,12,FALSE)),"Neni seznamu!",""))</f>
      </c>
    </row>
    <row r="44" spans="1:19" ht="12.75">
      <c r="A44" s="30">
        <f t="shared" si="0"/>
        <v>40</v>
      </c>
      <c r="B44" s="53"/>
      <c r="C44" s="54"/>
      <c r="D44" s="55"/>
      <c r="E44" s="56"/>
      <c r="F44" s="56"/>
      <c r="G44" s="121"/>
      <c r="H44" s="116"/>
      <c r="I44" s="57"/>
      <c r="J44" s="58"/>
      <c r="K44" s="57"/>
      <c r="L44" s="112"/>
      <c r="M44" s="109"/>
      <c r="N44" s="60"/>
      <c r="O44" s="50"/>
      <c r="P44" s="51"/>
      <c r="Q44" s="52"/>
      <c r="R44" s="52"/>
      <c r="S44" s="177">
        <f>IF(B44="","",IF(ISNA(VLOOKUP(B44,Celkove!$B$6:$M$71,12,FALSE)),"Neni seznamu!",""))</f>
      </c>
    </row>
    <row r="45" spans="1:19" ht="13.5" thickBot="1">
      <c r="A45" s="125">
        <f t="shared" si="0"/>
        <v>41</v>
      </c>
      <c r="B45" s="64"/>
      <c r="C45" s="65"/>
      <c r="D45" s="66"/>
      <c r="E45" s="67"/>
      <c r="F45" s="67"/>
      <c r="G45" s="122"/>
      <c r="H45" s="117"/>
      <c r="I45" s="68"/>
      <c r="J45" s="69"/>
      <c r="K45" s="68"/>
      <c r="L45" s="113"/>
      <c r="M45" s="110"/>
      <c r="N45" s="71"/>
      <c r="O45" s="78"/>
      <c r="P45" s="79"/>
      <c r="Q45" s="80"/>
      <c r="R45" s="80"/>
      <c r="S45" s="177">
        <f>IF(B45="","",IF(ISNA(VLOOKUP(B45,Celkove!$B$6:$M$71,12,FALSE)),"Neni seznamu!",""))</f>
      </c>
    </row>
    <row r="46" spans="1:19" ht="12.75">
      <c r="A46" s="124">
        <f t="shared" si="0"/>
        <v>42</v>
      </c>
      <c r="B46" s="81"/>
      <c r="C46" s="82"/>
      <c r="D46" s="83"/>
      <c r="E46" s="84"/>
      <c r="F46" s="84"/>
      <c r="G46" s="120"/>
      <c r="H46" s="115"/>
      <c r="I46" s="46"/>
      <c r="J46" s="47"/>
      <c r="K46" s="46"/>
      <c r="L46" s="111"/>
      <c r="M46" s="108"/>
      <c r="N46" s="49"/>
      <c r="O46" s="85"/>
      <c r="P46" s="86"/>
      <c r="Q46" s="87"/>
      <c r="R46" s="88"/>
      <c r="S46" s="177">
        <f>IF(B46="","",IF(ISNA(VLOOKUP(B46,Celkove!$B$6:$M$71,12,FALSE)),"Neni seznamu!",""))</f>
      </c>
    </row>
    <row r="47" spans="1:19" ht="12.75">
      <c r="A47" s="30">
        <f t="shared" si="0"/>
        <v>43</v>
      </c>
      <c r="B47" s="53"/>
      <c r="C47" s="54"/>
      <c r="D47" s="55"/>
      <c r="E47" s="56"/>
      <c r="F47" s="56"/>
      <c r="G47" s="121"/>
      <c r="H47" s="116"/>
      <c r="I47" s="57"/>
      <c r="J47" s="58"/>
      <c r="K47" s="57"/>
      <c r="L47" s="112"/>
      <c r="M47" s="109"/>
      <c r="N47" s="60"/>
      <c r="O47" s="50"/>
      <c r="P47" s="51"/>
      <c r="Q47" s="52"/>
      <c r="R47" s="89"/>
      <c r="S47" s="177">
        <f>IF(B47="","",IF(ISNA(VLOOKUP(B47,Celkove!$B$6:$M$71,12,FALSE)),"Neni seznamu!",""))</f>
      </c>
    </row>
    <row r="48" spans="1:19" ht="12.75">
      <c r="A48" s="30">
        <f t="shared" si="0"/>
        <v>44</v>
      </c>
      <c r="B48" s="53"/>
      <c r="C48" s="54"/>
      <c r="D48" s="55"/>
      <c r="E48" s="56"/>
      <c r="F48" s="56"/>
      <c r="G48" s="121"/>
      <c r="H48" s="116"/>
      <c r="I48" s="57"/>
      <c r="J48" s="58"/>
      <c r="K48" s="57"/>
      <c r="L48" s="112"/>
      <c r="M48" s="109"/>
      <c r="N48" s="60"/>
      <c r="O48" s="50"/>
      <c r="P48" s="51"/>
      <c r="Q48" s="52"/>
      <c r="R48" s="89"/>
      <c r="S48" s="177">
        <f>IF(B48="","",IF(ISNA(VLOOKUP(B48,Celkove!$B$6:$M$71,12,FALSE)),"Neni seznamu!",""))</f>
      </c>
    </row>
    <row r="49" spans="1:19" ht="12.75">
      <c r="A49" s="30">
        <f t="shared" si="0"/>
        <v>45</v>
      </c>
      <c r="B49" s="53"/>
      <c r="C49" s="54"/>
      <c r="D49" s="55"/>
      <c r="E49" s="56"/>
      <c r="F49" s="56"/>
      <c r="G49" s="121"/>
      <c r="H49" s="116"/>
      <c r="I49" s="57"/>
      <c r="J49" s="58"/>
      <c r="K49" s="57"/>
      <c r="L49" s="112"/>
      <c r="M49" s="109"/>
      <c r="N49" s="60"/>
      <c r="O49" s="50"/>
      <c r="P49" s="51"/>
      <c r="Q49" s="52"/>
      <c r="R49" s="89"/>
      <c r="S49" s="177">
        <f>IF(B49="","",IF(ISNA(VLOOKUP(B49,Celkove!$B$6:$M$71,12,FALSE)),"Neni seznamu!",""))</f>
      </c>
    </row>
    <row r="50" spans="1:19" ht="12.75">
      <c r="A50" s="30">
        <f t="shared" si="0"/>
        <v>46</v>
      </c>
      <c r="B50" s="53"/>
      <c r="C50" s="54"/>
      <c r="D50" s="55"/>
      <c r="E50" s="56"/>
      <c r="F50" s="56"/>
      <c r="G50" s="121"/>
      <c r="H50" s="116"/>
      <c r="I50" s="57"/>
      <c r="J50" s="58"/>
      <c r="K50" s="57"/>
      <c r="L50" s="112"/>
      <c r="M50" s="109"/>
      <c r="N50" s="60"/>
      <c r="O50" s="50"/>
      <c r="P50" s="51"/>
      <c r="Q50" s="52"/>
      <c r="R50" s="89"/>
      <c r="S50" s="177">
        <f>IF(B50="","",IF(ISNA(VLOOKUP(B50,Celkove!$B$6:$M$71,12,FALSE)),"Neni seznamu!",""))</f>
      </c>
    </row>
    <row r="51" spans="1:19" ht="12.75">
      <c r="A51" s="30">
        <f t="shared" si="0"/>
        <v>47</v>
      </c>
      <c r="B51" s="53"/>
      <c r="C51" s="54"/>
      <c r="D51" s="55"/>
      <c r="E51" s="56"/>
      <c r="F51" s="56"/>
      <c r="G51" s="121"/>
      <c r="H51" s="116"/>
      <c r="I51" s="57"/>
      <c r="J51" s="58"/>
      <c r="K51" s="57"/>
      <c r="L51" s="112"/>
      <c r="M51" s="109"/>
      <c r="N51" s="60"/>
      <c r="O51" s="50"/>
      <c r="P51" s="51"/>
      <c r="Q51" s="52"/>
      <c r="R51" s="89"/>
      <c r="S51" s="177">
        <f>IF(B51="","",IF(ISNA(VLOOKUP(B51,Celkove!$B$6:$M$71,12,FALSE)),"Neni seznamu!",""))</f>
      </c>
    </row>
    <row r="52" spans="1:19" ht="13.5" thickBot="1">
      <c r="A52" s="30">
        <f t="shared" si="0"/>
        <v>48</v>
      </c>
      <c r="B52" s="64"/>
      <c r="C52" s="65"/>
      <c r="D52" s="66"/>
      <c r="E52" s="67"/>
      <c r="F52" s="67"/>
      <c r="G52" s="122"/>
      <c r="H52" s="117"/>
      <c r="I52" s="68"/>
      <c r="J52" s="69"/>
      <c r="K52" s="68"/>
      <c r="L52" s="113"/>
      <c r="M52" s="110"/>
      <c r="N52" s="71"/>
      <c r="O52" s="72"/>
      <c r="P52" s="73"/>
      <c r="Q52" s="74"/>
      <c r="R52" s="90"/>
      <c r="S52" s="177">
        <f>IF(B51="","",IF(ISNA(VLOOKUP(B51,Celkove!$B$6:$M$71,12,FALSE)),"Neni seznamu!",""))</f>
      </c>
    </row>
    <row r="53" spans="1:18" ht="12.7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4"/>
      <c r="O53" s="34"/>
      <c r="P53" s="36"/>
      <c r="Q53" s="36"/>
      <c r="R53" s="37"/>
    </row>
    <row r="54" spans="1:18" ht="12.7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4"/>
      <c r="O54" s="34"/>
      <c r="P54" s="36"/>
      <c r="Q54" s="36"/>
      <c r="R54" s="37"/>
    </row>
    <row r="55" spans="1:18" ht="12.7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4"/>
      <c r="O55" s="34"/>
      <c r="P55" s="36"/>
      <c r="Q55" s="36"/>
      <c r="R55" s="37"/>
    </row>
    <row r="56" spans="1:18" ht="12.7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4"/>
      <c r="O56" s="34"/>
      <c r="P56" s="36"/>
      <c r="Q56" s="36"/>
      <c r="R56" s="37"/>
    </row>
    <row r="57" spans="1:18" ht="12.7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4"/>
      <c r="O57" s="34"/>
      <c r="P57" s="36"/>
      <c r="Q57" s="36"/>
      <c r="R57" s="37"/>
    </row>
    <row r="58" spans="1:18" ht="12.75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4"/>
      <c r="O58" s="34"/>
      <c r="P58" s="36"/>
      <c r="Q58" s="36"/>
      <c r="R58" s="37"/>
    </row>
    <row r="59" spans="1:18" ht="12.75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4"/>
      <c r="O59" s="34"/>
      <c r="P59" s="36"/>
      <c r="Q59" s="36"/>
      <c r="R59" s="37"/>
    </row>
    <row r="60" spans="1:18" ht="12.75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4"/>
      <c r="O60" s="34"/>
      <c r="P60" s="36"/>
      <c r="Q60" s="36"/>
      <c r="R60" s="37"/>
    </row>
    <row r="61" spans="1:18" ht="12.75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4"/>
      <c r="O61" s="34"/>
      <c r="P61" s="36"/>
      <c r="Q61" s="36"/>
      <c r="R61" s="37"/>
    </row>
    <row r="62" spans="1:18" ht="12.7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4"/>
      <c r="O62" s="34"/>
      <c r="P62" s="36"/>
      <c r="Q62" s="36"/>
      <c r="R62" s="37"/>
    </row>
    <row r="63" spans="1:18" ht="12.75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4"/>
      <c r="O63" s="34"/>
      <c r="P63" s="36"/>
      <c r="Q63" s="36"/>
      <c r="R63" s="37"/>
    </row>
    <row r="64" spans="1:18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4"/>
      <c r="O64" s="34"/>
      <c r="P64" s="36"/>
      <c r="Q64" s="36"/>
      <c r="R64" s="37"/>
    </row>
  </sheetData>
  <sheetProtection selectLockedCells="1" selectUnlockedCells="1"/>
  <mergeCells count="10">
    <mergeCell ref="K3:L3"/>
    <mergeCell ref="O3:R3"/>
    <mergeCell ref="A1:R1"/>
    <mergeCell ref="A2:C2"/>
    <mergeCell ref="D2:G2"/>
    <mergeCell ref="I2:R2"/>
    <mergeCell ref="A3:A4"/>
    <mergeCell ref="B3:B4"/>
    <mergeCell ref="D3:G3"/>
    <mergeCell ref="I3:J3"/>
  </mergeCells>
  <conditionalFormatting sqref="D5:G45">
    <cfRule type="cellIs" priority="11" dxfId="24" operator="equal" stopIfTrue="1">
      <formula>$D$3</formula>
    </cfRule>
    <cfRule type="cellIs" priority="12" dxfId="23" operator="greaterThan" stopIfTrue="1">
      <formula>209</formula>
    </cfRule>
    <cfRule type="cellIs" priority="13" dxfId="9" operator="greaterThan" stopIfTrue="1">
      <formula>199</formula>
    </cfRule>
  </conditionalFormatting>
  <conditionalFormatting sqref="I5:M45">
    <cfRule type="cellIs" priority="8" dxfId="24" operator="equal" stopIfTrue="1">
      <formula>$D$3</formula>
    </cfRule>
    <cfRule type="cellIs" priority="9" dxfId="23" operator="greaterThan" stopIfTrue="1">
      <formula>209</formula>
    </cfRule>
    <cfRule type="cellIs" priority="10" dxfId="9" operator="greaterThan" stopIfTrue="1">
      <formula>199</formula>
    </cfRule>
  </conditionalFormatting>
  <conditionalFormatting sqref="D46:G52">
    <cfRule type="cellIs" priority="5" dxfId="24" operator="equal" stopIfTrue="1">
      <formula>$D$3</formula>
    </cfRule>
    <cfRule type="cellIs" priority="6" dxfId="23" operator="greaterThan" stopIfTrue="1">
      <formula>209</formula>
    </cfRule>
    <cfRule type="cellIs" priority="7" dxfId="9" operator="greaterThan" stopIfTrue="1">
      <formula>199</formula>
    </cfRule>
  </conditionalFormatting>
  <conditionalFormatting sqref="I46:M52">
    <cfRule type="cellIs" priority="2" dxfId="24" operator="equal" stopIfTrue="1">
      <formula>$D$3</formula>
    </cfRule>
    <cfRule type="cellIs" priority="3" dxfId="23" operator="greaterThan" stopIfTrue="1">
      <formula>209</formula>
    </cfRule>
    <cfRule type="cellIs" priority="4" dxfId="9" operator="greaterThan" stopIfTrue="1">
      <formula>199</formula>
    </cfRule>
  </conditionalFormatting>
  <conditionalFormatting sqref="S3">
    <cfRule type="expression" priority="1" dxfId="131" stopIfTrue="1">
      <formula>S5:S52&lt;&gt;""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</cp:lastModifiedBy>
  <dcterms:modified xsi:type="dcterms:W3CDTF">2017-03-14T14:06:43Z</dcterms:modified>
  <cp:category/>
  <cp:version/>
  <cp:contentType/>
  <cp:contentStatus/>
</cp:coreProperties>
</file>