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90" activeTab="10"/>
  </bookViews>
  <sheets>
    <sheet name="Celkove" sheetId="1" r:id="rId1"/>
    <sheet name="Vysledky (1)" sheetId="2" r:id="rId2"/>
    <sheet name="Vysledky (2)" sheetId="3" r:id="rId3"/>
    <sheet name="Vysledky (3)" sheetId="4" r:id="rId4"/>
    <sheet name="Vysledky (4)" sheetId="5" r:id="rId5"/>
    <sheet name="Vysledky (5)" sheetId="6" r:id="rId6"/>
    <sheet name="Vysledky (6)" sheetId="7" r:id="rId7"/>
    <sheet name="Vysledky (7)" sheetId="8" r:id="rId8"/>
    <sheet name="Vysledky (8)" sheetId="9" r:id="rId9"/>
    <sheet name="Vysledky (9)" sheetId="10" r:id="rId10"/>
    <sheet name="Vysledky (10)" sheetId="11" r:id="rId11"/>
  </sheets>
  <definedNames>
    <definedName name="Excel_BuiltIn__FilterDatabase" localSheetId="0">'Celkove'!$B$5:$M$36</definedName>
  </definedNames>
  <calcPr fullCalcOnLoad="1"/>
</workbook>
</file>

<file path=xl/sharedStrings.xml><?xml version="1.0" encoding="utf-8"?>
<sst xmlns="http://schemas.openxmlformats.org/spreadsheetml/2006/main" count="1010" uniqueCount="114">
  <si>
    <t>Vyhodnocení série</t>
  </si>
  <si>
    <t>Počet hráčů:</t>
  </si>
  <si>
    <t>Count</t>
  </si>
  <si>
    <t>min1</t>
  </si>
  <si>
    <t>min2</t>
  </si>
  <si>
    <t>min3</t>
  </si>
  <si>
    <t>min4</t>
  </si>
  <si>
    <t>Jméno hráče</t>
  </si>
  <si>
    <t>Bod.</t>
  </si>
  <si>
    <t>Celkem</t>
  </si>
  <si>
    <t>Kadlec Lukáš</t>
  </si>
  <si>
    <t>Frýbort Otakar</t>
  </si>
  <si>
    <t>Kadlec Miroslav</t>
  </si>
  <si>
    <t>Frýbortová Marie</t>
  </si>
  <si>
    <t>Fuchs Zdeněk</t>
  </si>
  <si>
    <t>Hampl Milan</t>
  </si>
  <si>
    <t>Havlíčková Michala</t>
  </si>
  <si>
    <t>Hrobský Marek</t>
  </si>
  <si>
    <t>Hruška Karel</t>
  </si>
  <si>
    <t>Barnet Milan</t>
  </si>
  <si>
    <t>Jedlanová Iveta</t>
  </si>
  <si>
    <t>Jelínková Ivana</t>
  </si>
  <si>
    <t>Kučera Martin</t>
  </si>
  <si>
    <t>Bejčková Milena</t>
  </si>
  <si>
    <t>Blažek Oskar</t>
  </si>
  <si>
    <t>Martínek Vít</t>
  </si>
  <si>
    <t>Mrkvička Tomáš</t>
  </si>
  <si>
    <t>Fiala Václav</t>
  </si>
  <si>
    <t>Mrkvičková Lenka</t>
  </si>
  <si>
    <t>Pešková Jaroslava</t>
  </si>
  <si>
    <t>Rathouský Tomáš</t>
  </si>
  <si>
    <t>Ruml David</t>
  </si>
  <si>
    <t>Rusin František</t>
  </si>
  <si>
    <t>Semerák Stanislav</t>
  </si>
  <si>
    <t>Spilka František</t>
  </si>
  <si>
    <t>Spilková Helena</t>
  </si>
  <si>
    <t>Strachota Jan</t>
  </si>
  <si>
    <t xml:space="preserve">Zach Petr </t>
  </si>
  <si>
    <t>Žák Jan</t>
  </si>
  <si>
    <t>Pl.</t>
  </si>
  <si>
    <t>Bowler</t>
  </si>
  <si>
    <t>Hdc</t>
  </si>
  <si>
    <t>1. KOLO</t>
  </si>
  <si>
    <t>SEMIFINÁLE</t>
  </si>
  <si>
    <t>FINÁLE</t>
  </si>
  <si>
    <t>G1</t>
  </si>
  <si>
    <t>G2</t>
  </si>
  <si>
    <t>G3</t>
  </si>
  <si>
    <t>G4</t>
  </si>
  <si>
    <t>G5</t>
  </si>
  <si>
    <t>G6</t>
  </si>
  <si>
    <t>G7</t>
  </si>
  <si>
    <t>G8</t>
  </si>
  <si>
    <t>Max.</t>
  </si>
  <si>
    <t>Součet</t>
  </si>
  <si>
    <t>Total</t>
  </si>
  <si>
    <t>Total+hcp</t>
  </si>
  <si>
    <t>avrg.</t>
  </si>
  <si>
    <t>Firo</t>
  </si>
  <si>
    <t>Tour</t>
  </si>
  <si>
    <t>Uhlíř Jiří</t>
  </si>
  <si>
    <t>Kouba Petr</t>
  </si>
  <si>
    <t>Janovský Michal</t>
  </si>
  <si>
    <t>Borovec Jiří</t>
  </si>
  <si>
    <t>Bejšovcová Lenka</t>
  </si>
  <si>
    <t>Janovská Jana</t>
  </si>
  <si>
    <t>Bejšovec Jaroslav</t>
  </si>
  <si>
    <t>Kučírek František</t>
  </si>
  <si>
    <t>Dusil Milan</t>
  </si>
  <si>
    <t>st.</t>
  </si>
  <si>
    <t>Čermák František</t>
  </si>
  <si>
    <t>Dragoun Daniel</t>
  </si>
  <si>
    <t>Gregor Zdeněk</t>
  </si>
  <si>
    <t>Kocmanová Jana</t>
  </si>
  <si>
    <t>Kováč Ondřej</t>
  </si>
  <si>
    <t>Polívka Dalibor</t>
  </si>
  <si>
    <t>Volčko Vladimír</t>
  </si>
  <si>
    <t>Vondra Josef</t>
  </si>
  <si>
    <t/>
  </si>
  <si>
    <t>2. turnaj BOWLING CZ TOUR 2014</t>
  </si>
  <si>
    <t xml:space="preserve"> 1. turnaj BOWLING CZ TOUR 2014</t>
  </si>
  <si>
    <t>RE</t>
  </si>
  <si>
    <t xml:space="preserve"> 3. turnaj BOWLING CZ TOUR 2014</t>
  </si>
  <si>
    <t>Nejvyšší nához: Spilka František   275                                                         16.3.2014</t>
  </si>
  <si>
    <t>Nejvyšší nához: Janovský Michal   266                                                                      16.2.2014</t>
  </si>
  <si>
    <t>Nejvyšší nához: Polívka Dalibor   236                                                                        26.1.2014</t>
  </si>
  <si>
    <t>Ježek Marek</t>
  </si>
  <si>
    <t>Heřmánková Blanka</t>
  </si>
  <si>
    <t>4. turnaj BOWLING CZ TOUR 2014</t>
  </si>
  <si>
    <t xml:space="preserve">Nejvyšší nához: Uhlíř Jiří   245                                            13.4.2014             </t>
  </si>
  <si>
    <t>Lencová Anežka</t>
  </si>
  <si>
    <t>Semeráková Monika</t>
  </si>
  <si>
    <t>Králik Dušan</t>
  </si>
  <si>
    <t>Kupka Evžen</t>
  </si>
  <si>
    <t>Slováček Pavel</t>
  </si>
  <si>
    <t>Kolman Lukáš</t>
  </si>
  <si>
    <t>5. turnaj BOWLING CZ TOUR 2014</t>
  </si>
  <si>
    <t>Nejvyšší nához: Kadlec Lukáš 245                                                               11.5.2014</t>
  </si>
  <si>
    <t xml:space="preserve"> 6. turnaj BOWLING CZ TOUR 2014</t>
  </si>
  <si>
    <t>Nejvyšší nához:</t>
  </si>
  <si>
    <t>Zach Petr st.                                                                     8.6.2014</t>
  </si>
  <si>
    <t>Smrž Jan</t>
  </si>
  <si>
    <t xml:space="preserve"> 7. turnaj BOWLING CZ TOUR 2014</t>
  </si>
  <si>
    <t>Nejvyšší nához: Rathouský Tomáš   248                                                        14.9.2014</t>
  </si>
  <si>
    <t>Butal Jaroslav</t>
  </si>
  <si>
    <t xml:space="preserve"> 8. turnaj BOWLING CZ TOUR 2014</t>
  </si>
  <si>
    <t>Nejvyšší nához: Bejšovec Jaroslav   246                                                             12.10.2014</t>
  </si>
  <si>
    <t>Kunt Luboš</t>
  </si>
  <si>
    <t>Maštera Tomáš</t>
  </si>
  <si>
    <t xml:space="preserve"> 9. turnaj BOWLING CZ TOUR 2014</t>
  </si>
  <si>
    <t>Uhlíř Jiří                                                                     9.11.2014</t>
  </si>
  <si>
    <t>Švec Ladislav</t>
  </si>
  <si>
    <t xml:space="preserve"> 10. turnaj BOWLING CZ TOUR 2014</t>
  </si>
  <si>
    <t>Rathouský Tomáš                                                                    7.12.2014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</si>
</sst>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0.0"/>
    <numFmt numFmtId="166" formatCode="dd/mm/yyyy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b/>
      <sz val="16"/>
      <color indexed="18"/>
      <name val="Arial"/>
      <family val="2"/>
    </font>
    <font>
      <b/>
      <sz val="18"/>
      <color indexed="18"/>
      <name val="Arial Black"/>
      <family val="2"/>
    </font>
    <font>
      <b/>
      <sz val="10"/>
      <color indexed="18"/>
      <name val="Arial Black"/>
      <family val="2"/>
    </font>
    <font>
      <b/>
      <sz val="10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 CE"/>
      <family val="2"/>
    </font>
    <font>
      <b/>
      <sz val="10"/>
      <color indexed="16"/>
      <name val="Tahoma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20"/>
      <name val="Times New Roman"/>
      <family val="1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8"/>
      <name val="Arial"/>
      <family val="2"/>
    </font>
    <font>
      <b/>
      <sz val="10"/>
      <name val="Tahoma"/>
      <family val="2"/>
    </font>
    <font>
      <sz val="9"/>
      <color indexed="10"/>
      <name val="Verdana"/>
      <family val="2"/>
    </font>
    <font>
      <b/>
      <sz val="12"/>
      <color indexed="10"/>
      <name val="Arial"/>
      <family val="2"/>
    </font>
    <font>
      <b/>
      <sz val="12"/>
      <color indexed="63"/>
      <name val="Ubuntu"/>
      <family val="0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hair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ck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ck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ck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ck">
        <color indexed="59"/>
      </right>
      <top style="thin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>
        <color indexed="63"/>
      </top>
      <bottom>
        <color indexed="63"/>
      </bottom>
    </border>
    <border>
      <left style="thick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ck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ck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 style="thin">
        <color indexed="63"/>
      </top>
      <bottom style="medium"/>
    </border>
    <border>
      <left style="thick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ck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ck">
        <color indexed="63"/>
      </left>
      <right style="thick">
        <color indexed="63"/>
      </right>
      <top>
        <color indexed="63"/>
      </top>
      <bottom style="medium"/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59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59"/>
      </bottom>
    </border>
    <border>
      <left style="thick">
        <color indexed="63"/>
      </left>
      <right style="thick">
        <color indexed="63"/>
      </right>
      <top style="medium"/>
      <bottom style="thin">
        <color indexed="63"/>
      </bottom>
    </border>
    <border>
      <left style="thin">
        <color indexed="59"/>
      </left>
      <right>
        <color indexed="63"/>
      </right>
      <top style="thick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59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thick">
        <color indexed="59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ck">
        <color indexed="59"/>
      </bottom>
    </border>
    <border>
      <left style="thick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thick">
        <color indexed="59"/>
      </left>
      <right>
        <color indexed="63"/>
      </right>
      <top style="thick">
        <color indexed="59"/>
      </top>
      <bottom>
        <color indexed="63"/>
      </bottom>
    </border>
    <border>
      <left style="thick">
        <color indexed="59"/>
      </left>
      <right style="thick">
        <color indexed="59"/>
      </right>
      <top style="thick">
        <color indexed="59"/>
      </top>
      <bottom>
        <color indexed="63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9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6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4" fillId="6" borderId="11" xfId="0" applyFont="1" applyFill="1" applyBorder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12" xfId="0" applyFont="1" applyFill="1" applyBorder="1" applyAlignment="1" applyProtection="1">
      <alignment horizontal="center" vertical="center"/>
      <protection hidden="1"/>
    </xf>
    <xf numFmtId="0" fontId="25" fillId="6" borderId="13" xfId="0" applyFont="1" applyFill="1" applyBorder="1" applyAlignment="1" applyProtection="1">
      <alignment horizontal="center" vertical="center"/>
      <protection hidden="1"/>
    </xf>
    <xf numFmtId="0" fontId="26" fillId="6" borderId="12" xfId="0" applyFont="1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6" borderId="14" xfId="0" applyFont="1" applyFill="1" applyBorder="1" applyAlignment="1" applyProtection="1">
      <alignment horizontal="center" vertical="center"/>
      <protection hidden="1"/>
    </xf>
    <xf numFmtId="0" fontId="26" fillId="6" borderId="15" xfId="0" applyFont="1" applyFill="1" applyBorder="1" applyAlignment="1" applyProtection="1">
      <alignment horizontal="center" vertical="center"/>
      <protection hidden="1"/>
    </xf>
    <xf numFmtId="0" fontId="26" fillId="6" borderId="16" xfId="0" applyFont="1" applyFill="1" applyBorder="1" applyAlignment="1" applyProtection="1">
      <alignment horizontal="center" vertical="center"/>
      <protection hidden="1"/>
    </xf>
    <xf numFmtId="0" fontId="26" fillId="6" borderId="17" xfId="0" applyFont="1" applyFill="1" applyBorder="1" applyAlignment="1" applyProtection="1">
      <alignment horizontal="center" vertical="center"/>
      <protection hidden="1"/>
    </xf>
    <xf numFmtId="164" fontId="28" fillId="6" borderId="18" xfId="0" applyNumberFormat="1" applyFont="1" applyFill="1" applyBorder="1" applyAlignment="1">
      <alignment horizontal="right" vertical="center"/>
    </xf>
    <xf numFmtId="0" fontId="25" fillId="0" borderId="19" xfId="55" applyFont="1" applyBorder="1" applyAlignment="1" applyProtection="1">
      <alignment vertical="center"/>
      <protection hidden="1" locked="0"/>
    </xf>
    <xf numFmtId="0" fontId="20" fillId="0" borderId="20" xfId="0" applyFont="1" applyFill="1" applyBorder="1" applyAlignment="1">
      <alignment horizontal="center"/>
    </xf>
    <xf numFmtId="0" fontId="27" fillId="0" borderId="21" xfId="0" applyFont="1" applyBorder="1" applyAlignment="1">
      <alignment horizontal="center"/>
    </xf>
    <xf numFmtId="2" fontId="29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0" borderId="19" xfId="57" applyFont="1" applyFill="1" applyBorder="1" applyAlignment="1" applyProtection="1">
      <alignment vertical="center"/>
      <protection hidden="1" locked="0"/>
    </xf>
    <xf numFmtId="0" fontId="0" fillId="0" borderId="0" xfId="56" applyProtection="1">
      <alignment/>
      <protection/>
    </xf>
    <xf numFmtId="0" fontId="19" fillId="0" borderId="0" xfId="56" applyFont="1" applyProtection="1">
      <alignment/>
      <protection/>
    </xf>
    <xf numFmtId="0" fontId="30" fillId="0" borderId="0" xfId="56" applyFont="1" applyProtection="1">
      <alignment/>
      <protection hidden="1"/>
    </xf>
    <xf numFmtId="0" fontId="30" fillId="20" borderId="0" xfId="0" applyFont="1" applyFill="1" applyBorder="1" applyAlignment="1">
      <alignment horizontal="center" vertical="center"/>
    </xf>
    <xf numFmtId="0" fontId="32" fillId="23" borderId="15" xfId="0" applyFont="1" applyFill="1" applyBorder="1" applyAlignment="1">
      <alignment horizontal="center" shrinkToFit="1"/>
    </xf>
    <xf numFmtId="0" fontId="30" fillId="23" borderId="22" xfId="0" applyFont="1" applyFill="1" applyBorder="1" applyAlignment="1">
      <alignment horizontal="center" shrinkToFit="1"/>
    </xf>
    <xf numFmtId="0" fontId="30" fillId="22" borderId="23" xfId="0" applyFont="1" applyFill="1" applyBorder="1" applyAlignment="1">
      <alignment horizontal="center" vertical="center"/>
    </xf>
    <xf numFmtId="0" fontId="30" fillId="22" borderId="24" xfId="0" applyFont="1" applyFill="1" applyBorder="1" applyAlignment="1">
      <alignment horizontal="center" vertical="center"/>
    </xf>
    <xf numFmtId="0" fontId="30" fillId="22" borderId="25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30" fillId="23" borderId="23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29" xfId="0" applyFont="1" applyFill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0" fontId="20" fillId="24" borderId="31" xfId="0" applyNumberFormat="1" applyFont="1" applyFill="1" applyBorder="1" applyAlignment="1" applyProtection="1">
      <alignment horizontal="left" vertical="center"/>
      <protection locked="0"/>
    </xf>
    <xf numFmtId="0" fontId="20" fillId="24" borderId="31" xfId="0" applyNumberFormat="1" applyFont="1" applyFill="1" applyBorder="1" applyAlignment="1" applyProtection="1">
      <alignment horizontal="center" vertical="center"/>
      <protection locked="0"/>
    </xf>
    <xf numFmtId="0" fontId="27" fillId="7" borderId="32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25" fillId="0" borderId="38" xfId="0" applyNumberFormat="1" applyFont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7" fillId="7" borderId="38" xfId="0" applyFont="1" applyFill="1" applyBorder="1" applyAlignment="1">
      <alignment horizontal="center"/>
    </xf>
    <xf numFmtId="2" fontId="27" fillId="0" borderId="38" xfId="0" applyNumberFormat="1" applyFont="1" applyBorder="1" applyAlignment="1">
      <alignment horizontal="center"/>
    </xf>
    <xf numFmtId="1" fontId="27" fillId="7" borderId="31" xfId="0" applyNumberFormat="1" applyFont="1" applyFill="1" applyBorder="1" applyAlignment="1">
      <alignment horizontal="center" vertical="center"/>
    </xf>
    <xf numFmtId="1" fontId="27" fillId="7" borderId="32" xfId="0" applyNumberFormat="1" applyFont="1" applyFill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 applyProtection="1">
      <alignment horizontal="left" vertical="center"/>
      <protection locked="0"/>
    </xf>
    <xf numFmtId="0" fontId="20" fillId="0" borderId="39" xfId="0" applyNumberFormat="1" applyFont="1" applyBorder="1" applyAlignment="1" applyProtection="1">
      <alignment horizontal="center" vertical="center"/>
      <protection locked="0"/>
    </xf>
    <xf numFmtId="0" fontId="27" fillId="7" borderId="40" xfId="0" applyFont="1" applyFill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27" fillId="7" borderId="39" xfId="0" applyNumberFormat="1" applyFont="1" applyFill="1" applyBorder="1" applyAlignment="1">
      <alignment horizontal="center" vertical="center"/>
    </xf>
    <xf numFmtId="1" fontId="27" fillId="7" borderId="40" xfId="0" applyNumberFormat="1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0" fillId="24" borderId="39" xfId="0" applyNumberFormat="1" applyFont="1" applyFill="1" applyBorder="1" applyAlignment="1" applyProtection="1">
      <alignment horizontal="left" vertical="center"/>
      <protection locked="0"/>
    </xf>
    <xf numFmtId="0" fontId="0" fillId="24" borderId="39" xfId="0" applyNumberForma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Border="1" applyAlignment="1" applyProtection="1">
      <alignment horizontal="left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1" fontId="0" fillId="0" borderId="44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 applyProtection="1">
      <alignment horizontal="left" vertical="center"/>
      <protection locked="0"/>
    </xf>
    <xf numFmtId="0" fontId="20" fillId="0" borderId="44" xfId="0" applyNumberFormat="1" applyFont="1" applyBorder="1" applyAlignment="1" applyProtection="1">
      <alignment horizontal="center" vertical="center"/>
      <protection locked="0"/>
    </xf>
    <xf numFmtId="0" fontId="27" fillId="7" borderId="45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5" fontId="25" fillId="0" borderId="49" xfId="0" applyNumberFormat="1" applyFont="1" applyBorder="1" applyAlignment="1">
      <alignment horizontal="center"/>
    </xf>
    <xf numFmtId="0" fontId="25" fillId="0" borderId="49" xfId="0" applyFont="1" applyFill="1" applyBorder="1" applyAlignment="1">
      <alignment horizontal="center"/>
    </xf>
    <xf numFmtId="0" fontId="27" fillId="7" borderId="49" xfId="0" applyFont="1" applyFill="1" applyBorder="1" applyAlignment="1">
      <alignment horizontal="center"/>
    </xf>
    <xf numFmtId="2" fontId="27" fillId="0" borderId="49" xfId="0" applyNumberFormat="1" applyFont="1" applyBorder="1" applyAlignment="1">
      <alignment horizontal="center"/>
    </xf>
    <xf numFmtId="1" fontId="27" fillId="7" borderId="44" xfId="0" applyNumberFormat="1" applyFont="1" applyFill="1" applyBorder="1" applyAlignment="1">
      <alignment horizontal="center" vertical="center"/>
    </xf>
    <xf numFmtId="1" fontId="27" fillId="7" borderId="50" xfId="0" applyNumberFormat="1" applyFont="1" applyFill="1" applyBorder="1" applyAlignment="1">
      <alignment horizontal="center" vertical="center"/>
    </xf>
    <xf numFmtId="0" fontId="20" fillId="0" borderId="31" xfId="0" applyNumberFormat="1" applyFont="1" applyBorder="1" applyAlignment="1" applyProtection="1">
      <alignment horizontal="left" vertical="center"/>
      <protection locked="0"/>
    </xf>
    <xf numFmtId="0" fontId="20" fillId="0" borderId="31" xfId="0" applyNumberFormat="1" applyFont="1" applyBorder="1" applyAlignment="1" applyProtection="1">
      <alignment horizontal="center" vertical="center"/>
      <protection locked="0"/>
    </xf>
    <xf numFmtId="165" fontId="25" fillId="0" borderId="32" xfId="0" applyNumberFormat="1" applyFont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7" fillId="7" borderId="32" xfId="0" applyFont="1" applyFill="1" applyBorder="1" applyAlignment="1">
      <alignment horizontal="center"/>
    </xf>
    <xf numFmtId="2" fontId="27" fillId="0" borderId="32" xfId="0" applyNumberFormat="1" applyFont="1" applyBorder="1" applyAlignment="1">
      <alignment horizontal="center"/>
    </xf>
    <xf numFmtId="1" fontId="27" fillId="7" borderId="38" xfId="0" applyNumberFormat="1" applyFont="1" applyFill="1" applyBorder="1" applyAlignment="1">
      <alignment horizontal="center" vertical="center"/>
    </xf>
    <xf numFmtId="0" fontId="20" fillId="24" borderId="39" xfId="0" applyNumberFormat="1" applyFont="1" applyFill="1" applyBorder="1" applyAlignment="1" applyProtection="1">
      <alignment horizontal="left" vertical="center"/>
      <protection locked="0"/>
    </xf>
    <xf numFmtId="0" fontId="20" fillId="24" borderId="39" xfId="0" applyNumberFormat="1" applyFont="1" applyFill="1" applyBorder="1" applyAlignment="1" applyProtection="1">
      <alignment horizontal="center" vertical="center"/>
      <protection locked="0"/>
    </xf>
    <xf numFmtId="0" fontId="35" fillId="0" borderId="42" xfId="0" applyFont="1" applyBorder="1" applyAlignment="1">
      <alignment horizontal="center" vertical="center"/>
    </xf>
    <xf numFmtId="0" fontId="0" fillId="0" borderId="44" xfId="0" applyNumberFormat="1" applyFont="1" applyBorder="1" applyAlignment="1" applyProtection="1">
      <alignment horizontal="left" vertical="center"/>
      <protection locked="0"/>
    </xf>
    <xf numFmtId="0" fontId="0" fillId="0" borderId="44" xfId="0" applyNumberFormat="1" applyBorder="1" applyAlignment="1" applyProtection="1">
      <alignment horizontal="center" vertical="center"/>
      <protection locked="0"/>
    </xf>
    <xf numFmtId="0" fontId="33" fillId="0" borderId="48" xfId="0" applyFont="1" applyBorder="1" applyAlignment="1">
      <alignment horizontal="center" vertical="center"/>
    </xf>
    <xf numFmtId="165" fontId="25" fillId="0" borderId="40" xfId="0" applyNumberFormat="1" applyFont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0" fontId="27" fillId="7" borderId="40" xfId="0" applyFont="1" applyFill="1" applyBorder="1" applyAlignment="1">
      <alignment horizontal="center"/>
    </xf>
    <xf numFmtId="2" fontId="27" fillId="0" borderId="40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20" fillId="24" borderId="51" xfId="0" applyNumberFormat="1" applyFont="1" applyFill="1" applyBorder="1" applyAlignment="1" applyProtection="1">
      <alignment horizontal="left" vertical="center"/>
      <protection locked="0"/>
    </xf>
    <xf numFmtId="0" fontId="20" fillId="24" borderId="51" xfId="0" applyNumberFormat="1" applyFont="1" applyFill="1" applyBorder="1" applyAlignment="1" applyProtection="1">
      <alignment horizontal="center" vertical="center"/>
      <protection locked="0"/>
    </xf>
    <xf numFmtId="0" fontId="27" fillId="7" borderId="5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5" fontId="25" fillId="0" borderId="50" xfId="0" applyNumberFormat="1" applyFont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7" fillId="7" borderId="50" xfId="0" applyFont="1" applyFill="1" applyBorder="1" applyAlignment="1">
      <alignment horizontal="center"/>
    </xf>
    <xf numFmtId="2" fontId="27" fillId="0" borderId="50" xfId="0" applyNumberFormat="1" applyFont="1" applyBorder="1" applyAlignment="1">
      <alignment horizontal="center"/>
    </xf>
    <xf numFmtId="1" fontId="27" fillId="7" borderId="51" xfId="0" applyNumberFormat="1" applyFont="1" applyFill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/>
    </xf>
    <xf numFmtId="0" fontId="20" fillId="0" borderId="57" xfId="0" applyNumberFormat="1" applyFont="1" applyBorder="1" applyAlignment="1" applyProtection="1">
      <alignment horizontal="left" vertical="center"/>
      <protection locked="0"/>
    </xf>
    <xf numFmtId="0" fontId="20" fillId="0" borderId="57" xfId="0" applyNumberFormat="1" applyFont="1" applyBorder="1" applyAlignment="1" applyProtection="1">
      <alignment horizontal="center" vertical="center"/>
      <protection locked="0"/>
    </xf>
    <xf numFmtId="0" fontId="27" fillId="7" borderId="38" xfId="0" applyFont="1" applyFill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7" fillId="7" borderId="57" xfId="0" applyNumberFormat="1" applyFont="1" applyFill="1" applyBorder="1" applyAlignment="1">
      <alignment horizontal="center" vertical="center"/>
    </xf>
    <xf numFmtId="1" fontId="27" fillId="7" borderId="59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1" fontId="27" fillId="7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25" borderId="0" xfId="0" applyFill="1" applyAlignment="1" applyProtection="1">
      <alignment horizontal="center"/>
      <protection/>
    </xf>
    <xf numFmtId="1" fontId="0" fillId="0" borderId="45" xfId="0" applyNumberFormat="1" applyFont="1" applyBorder="1" applyAlignment="1">
      <alignment horizontal="center"/>
    </xf>
    <xf numFmtId="0" fontId="20" fillId="24" borderId="44" xfId="0" applyNumberFormat="1" applyFont="1" applyFill="1" applyBorder="1" applyAlignment="1" applyProtection="1">
      <alignment horizontal="left" vertical="center"/>
      <protection locked="0"/>
    </xf>
    <xf numFmtId="0" fontId="20" fillId="24" borderId="44" xfId="0" applyNumberFormat="1" applyFont="1" applyFill="1" applyBorder="1" applyAlignment="1" applyProtection="1">
      <alignment horizontal="center" vertical="center"/>
      <protection locked="0"/>
    </xf>
    <xf numFmtId="165" fontId="25" fillId="0" borderId="45" xfId="0" applyNumberFormat="1" applyFont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7" fillId="7" borderId="45" xfId="0" applyFont="1" applyFill="1" applyBorder="1" applyAlignment="1">
      <alignment horizontal="center"/>
    </xf>
    <xf numFmtId="2" fontId="27" fillId="0" borderId="45" xfId="0" applyNumberFormat="1" applyFont="1" applyBorder="1" applyAlignment="1">
      <alignment horizontal="center"/>
    </xf>
    <xf numFmtId="1" fontId="27" fillId="7" borderId="45" xfId="0" applyNumberFormat="1" applyFont="1" applyFill="1" applyBorder="1" applyAlignment="1">
      <alignment horizontal="center" vertical="center"/>
    </xf>
    <xf numFmtId="0" fontId="20" fillId="0" borderId="51" xfId="0" applyNumberFormat="1" applyFont="1" applyBorder="1" applyAlignment="1" applyProtection="1">
      <alignment horizontal="left" vertical="center"/>
      <protection locked="0"/>
    </xf>
    <xf numFmtId="0" fontId="20" fillId="0" borderId="51" xfId="0" applyNumberFormat="1" applyFont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/>
    </xf>
    <xf numFmtId="1" fontId="0" fillId="0" borderId="32" xfId="0" applyNumberFormat="1" applyFont="1" applyBorder="1" applyAlignment="1">
      <alignment horizontal="center" vertical="center"/>
    </xf>
    <xf numFmtId="0" fontId="0" fillId="24" borderId="31" xfId="0" applyNumberFormat="1" applyFont="1" applyFill="1" applyBorder="1" applyAlignment="1" applyProtection="1">
      <alignment horizontal="left" vertical="center"/>
      <protection locked="0"/>
    </xf>
    <xf numFmtId="0" fontId="0" fillId="24" borderId="31" xfId="0" applyNumberFormat="1" applyFill="1" applyBorder="1" applyAlignment="1" applyProtection="1">
      <alignment horizontal="center" vertical="center"/>
      <protection locked="0"/>
    </xf>
    <xf numFmtId="0" fontId="35" fillId="0" borderId="35" xfId="0" applyFont="1" applyBorder="1" applyAlignment="1">
      <alignment horizontal="center" vertical="center"/>
    </xf>
    <xf numFmtId="1" fontId="37" fillId="0" borderId="38" xfId="0" applyNumberFormat="1" applyFont="1" applyBorder="1" applyAlignment="1">
      <alignment horizontal="center"/>
    </xf>
    <xf numFmtId="1" fontId="37" fillId="0" borderId="49" xfId="0" applyNumberFormat="1" applyFont="1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3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20" fillId="0" borderId="34" xfId="0" applyNumberFormat="1" applyFont="1" applyBorder="1" applyAlignment="1" applyProtection="1">
      <alignment horizontal="left" vertical="center"/>
      <protection locked="0"/>
    </xf>
    <xf numFmtId="0" fontId="20" fillId="0" borderId="34" xfId="0" applyNumberFormat="1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165" fontId="25" fillId="0" borderId="34" xfId="0" applyNumberFormat="1" applyFont="1" applyBorder="1" applyAlignment="1">
      <alignment horizontal="center"/>
    </xf>
    <xf numFmtId="0" fontId="25" fillId="0" borderId="34" xfId="0" applyFont="1" applyFill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20" fillId="0" borderId="16" xfId="0" applyNumberFormat="1" applyFont="1" applyBorder="1" applyAlignment="1" applyProtection="1">
      <alignment horizontal="left" vertical="center"/>
      <protection locked="0"/>
    </xf>
    <xf numFmtId="0" fontId="20" fillId="0" borderId="16" xfId="0" applyNumberFormat="1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>
      <alignment horizontal="center" vertical="center"/>
    </xf>
    <xf numFmtId="165" fontId="25" fillId="0" borderId="16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2" fontId="27" fillId="0" borderId="34" xfId="0" applyNumberFormat="1" applyFont="1" applyFill="1" applyBorder="1" applyAlignment="1">
      <alignment horizontal="center"/>
    </xf>
    <xf numFmtId="1" fontId="27" fillId="0" borderId="34" xfId="0" applyNumberFormat="1" applyFont="1" applyFill="1" applyBorder="1" applyAlignment="1">
      <alignment horizontal="center" vertical="center"/>
    </xf>
    <xf numFmtId="1" fontId="27" fillId="0" borderId="3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 vertical="center"/>
    </xf>
    <xf numFmtId="1" fontId="27" fillId="0" borderId="4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27" fillId="0" borderId="3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/>
    </xf>
    <xf numFmtId="0" fontId="0" fillId="0" borderId="0" xfId="56" applyProtection="1">
      <alignment/>
      <protection locked="0"/>
    </xf>
    <xf numFmtId="0" fontId="34" fillId="0" borderId="3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0" fillId="0" borderId="63" xfId="0" applyNumberFormat="1" applyBorder="1" applyAlignment="1" applyProtection="1">
      <alignment horizontal="left" vertical="center"/>
      <protection locked="0"/>
    </xf>
    <xf numFmtId="0" fontId="0" fillId="0" borderId="63" xfId="0" applyNumberFormat="1" applyFont="1" applyBorder="1" applyAlignment="1" applyProtection="1">
      <alignment horizontal="center" vertical="center"/>
      <protection locked="0"/>
    </xf>
    <xf numFmtId="0" fontId="27" fillId="7" borderId="64" xfId="0" applyFont="1" applyFill="1" applyBorder="1" applyAlignment="1" applyProtection="1">
      <alignment horizontal="center" vertical="center"/>
      <protection locked="0"/>
    </xf>
    <xf numFmtId="0" fontId="27" fillId="7" borderId="64" xfId="0" applyFont="1" applyFill="1" applyBorder="1" applyAlignment="1" applyProtection="1">
      <alignment horizontal="center" vertical="center"/>
      <protection/>
    </xf>
    <xf numFmtId="0" fontId="33" fillId="0" borderId="65" xfId="0" applyFont="1" applyBorder="1" applyAlignment="1" applyProtection="1">
      <alignment horizontal="center" vertical="center"/>
      <protection locked="0"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67" xfId="0" applyFont="1" applyBorder="1" applyAlignment="1" applyProtection="1">
      <alignment horizontal="center" vertical="center"/>
      <protection locked="0"/>
    </xf>
    <xf numFmtId="0" fontId="33" fillId="0" borderId="68" xfId="0" applyFont="1" applyBorder="1" applyAlignment="1" applyProtection="1">
      <alignment horizontal="center" vertical="center"/>
      <protection locked="0"/>
    </xf>
    <xf numFmtId="0" fontId="33" fillId="0" borderId="69" xfId="0" applyFont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/>
    </xf>
    <xf numFmtId="1" fontId="25" fillId="0" borderId="71" xfId="0" applyNumberFormat="1" applyFont="1" applyBorder="1" applyAlignment="1" applyProtection="1">
      <alignment horizontal="center"/>
      <protection/>
    </xf>
    <xf numFmtId="0" fontId="25" fillId="0" borderId="71" xfId="0" applyFont="1" applyFill="1" applyBorder="1" applyAlignment="1" applyProtection="1">
      <alignment horizontal="center"/>
      <protection/>
    </xf>
    <xf numFmtId="0" fontId="27" fillId="7" borderId="71" xfId="0" applyFont="1" applyFill="1" applyBorder="1" applyAlignment="1" applyProtection="1">
      <alignment horizontal="center"/>
      <protection/>
    </xf>
    <xf numFmtId="2" fontId="27" fillId="0" borderId="71" xfId="0" applyNumberFormat="1" applyFont="1" applyBorder="1" applyAlignment="1" applyProtection="1">
      <alignment horizontal="center"/>
      <protection/>
    </xf>
    <xf numFmtId="1" fontId="27" fillId="7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72" xfId="0" applyNumberFormat="1" applyBorder="1" applyAlignment="1" applyProtection="1">
      <alignment horizontal="left" vertical="center"/>
      <protection locked="0"/>
    </xf>
    <xf numFmtId="0" fontId="0" fillId="0" borderId="72" xfId="0" applyNumberFormat="1" applyFont="1" applyBorder="1" applyAlignment="1" applyProtection="1">
      <alignment horizontal="center" vertical="center"/>
      <protection locked="0"/>
    </xf>
    <xf numFmtId="0" fontId="33" fillId="0" borderId="73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4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/>
    </xf>
    <xf numFmtId="0" fontId="0" fillId="0" borderId="72" xfId="0" applyNumberFormat="1" applyFont="1" applyBorder="1" applyAlignment="1" applyProtection="1">
      <alignment horizontal="left" vertical="center"/>
      <protection locked="0"/>
    </xf>
    <xf numFmtId="0" fontId="0" fillId="0" borderId="72" xfId="0" applyNumberFormat="1" applyBorder="1" applyAlignment="1" applyProtection="1">
      <alignment horizontal="center" vertical="center"/>
      <protection locked="0"/>
    </xf>
    <xf numFmtId="0" fontId="25" fillId="0" borderId="71" xfId="0" applyFont="1" applyFill="1" applyBorder="1" applyAlignment="1" applyProtection="1">
      <alignment horizontal="center"/>
      <protection locked="0"/>
    </xf>
    <xf numFmtId="0" fontId="0" fillId="0" borderId="76" xfId="0" applyNumberFormat="1" applyBorder="1" applyAlignment="1" applyProtection="1">
      <alignment horizontal="left" vertical="center"/>
      <protection locked="0"/>
    </xf>
    <xf numFmtId="0" fontId="0" fillId="0" borderId="76" xfId="0" applyNumberFormat="1" applyFont="1" applyBorder="1" applyAlignment="1" applyProtection="1">
      <alignment horizontal="center" vertical="center"/>
      <protection locked="0"/>
    </xf>
    <xf numFmtId="0" fontId="27" fillId="7" borderId="77" xfId="0" applyFont="1" applyFill="1" applyBorder="1" applyAlignment="1" applyProtection="1">
      <alignment horizontal="center" vertical="center"/>
      <protection locked="0"/>
    </xf>
    <xf numFmtId="0" fontId="27" fillId="7" borderId="77" xfId="0" applyFont="1" applyFill="1" applyBorder="1" applyAlignment="1" applyProtection="1">
      <alignment horizontal="center" vertical="center"/>
      <protection/>
    </xf>
    <xf numFmtId="0" fontId="33" fillId="0" borderId="7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33" fillId="0" borderId="80" xfId="0" applyFont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/>
    </xf>
    <xf numFmtId="1" fontId="25" fillId="0" borderId="82" xfId="0" applyNumberFormat="1" applyFont="1" applyBorder="1" applyAlignment="1" applyProtection="1">
      <alignment horizontal="center"/>
      <protection/>
    </xf>
    <xf numFmtId="0" fontId="25" fillId="0" borderId="82" xfId="0" applyFont="1" applyFill="1" applyBorder="1" applyAlignment="1" applyProtection="1">
      <alignment horizontal="center"/>
      <protection/>
    </xf>
    <xf numFmtId="0" fontId="27" fillId="7" borderId="82" xfId="0" applyFont="1" applyFill="1" applyBorder="1" applyAlignment="1" applyProtection="1">
      <alignment horizontal="center"/>
      <protection/>
    </xf>
    <xf numFmtId="2" fontId="27" fillId="0" borderId="82" xfId="0" applyNumberFormat="1" applyFont="1" applyBorder="1" applyAlignment="1" applyProtection="1">
      <alignment horizontal="center"/>
      <protection/>
    </xf>
    <xf numFmtId="1" fontId="27" fillId="7" borderId="76" xfId="0" applyNumberFormat="1" applyFont="1" applyFill="1" applyBorder="1" applyAlignment="1" applyProtection="1">
      <alignment horizontal="center" vertical="center"/>
      <protection locked="0"/>
    </xf>
    <xf numFmtId="0" fontId="0" fillId="0" borderId="63" xfId="0" applyNumberFormat="1" applyFont="1" applyBorder="1" applyAlignment="1" applyProtection="1">
      <alignment horizontal="left" vertical="center"/>
      <protection locked="0"/>
    </xf>
    <xf numFmtId="0" fontId="27" fillId="7" borderId="71" xfId="0" applyFont="1" applyFill="1" applyBorder="1" applyAlignment="1" applyProtection="1">
      <alignment horizontal="center" vertical="center"/>
      <protection locked="0"/>
    </xf>
    <xf numFmtId="0" fontId="27" fillId="7" borderId="71" xfId="0" applyFont="1" applyFill="1" applyBorder="1" applyAlignment="1" applyProtection="1">
      <alignment horizontal="center" vertical="center"/>
      <protection/>
    </xf>
    <xf numFmtId="1" fontId="27" fillId="7" borderId="63" xfId="0" applyNumberFormat="1" applyFont="1" applyFill="1" applyBorder="1" applyAlignment="1" applyProtection="1">
      <alignment horizontal="center" vertical="center"/>
      <protection locked="0"/>
    </xf>
    <xf numFmtId="0" fontId="0" fillId="0" borderId="76" xfId="0" applyNumberFormat="1" applyFont="1" applyBorder="1" applyAlignment="1" applyProtection="1">
      <alignment horizontal="left" vertical="center"/>
      <protection locked="0"/>
    </xf>
    <xf numFmtId="0" fontId="25" fillId="0" borderId="82" xfId="0" applyFont="1" applyFill="1" applyBorder="1" applyAlignment="1" applyProtection="1">
      <alignment horizontal="center"/>
      <protection locked="0"/>
    </xf>
    <xf numFmtId="1" fontId="0" fillId="0" borderId="50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 applyProtection="1">
      <alignment horizontal="left" vertical="center"/>
      <protection locked="0"/>
    </xf>
    <xf numFmtId="0" fontId="0" fillId="0" borderId="83" xfId="0" applyNumberFormat="1" applyFont="1" applyBorder="1" applyAlignment="1" applyProtection="1">
      <alignment horizontal="center" vertical="center"/>
      <protection locked="0"/>
    </xf>
    <xf numFmtId="0" fontId="27" fillId="7" borderId="84" xfId="0" applyFont="1" applyFill="1" applyBorder="1" applyAlignment="1" applyProtection="1">
      <alignment horizontal="center" vertical="center"/>
      <protection locked="0"/>
    </xf>
    <xf numFmtId="0" fontId="27" fillId="7" borderId="84" xfId="0" applyFont="1" applyFill="1" applyBorder="1" applyAlignment="1" applyProtection="1">
      <alignment horizontal="center" vertical="center"/>
      <protection/>
    </xf>
    <xf numFmtId="0" fontId="33" fillId="0" borderId="85" xfId="0" applyFont="1" applyBorder="1" applyAlignment="1" applyProtection="1">
      <alignment horizontal="center" vertical="center"/>
      <protection locked="0"/>
    </xf>
    <xf numFmtId="0" fontId="33" fillId="0" borderId="86" xfId="0" applyFont="1" applyBorder="1" applyAlignment="1" applyProtection="1">
      <alignment horizontal="center" vertical="center"/>
      <protection locked="0"/>
    </xf>
    <xf numFmtId="0" fontId="33" fillId="0" borderId="87" xfId="0" applyFont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/>
    </xf>
    <xf numFmtId="0" fontId="25" fillId="0" borderId="89" xfId="0" applyFont="1" applyFill="1" applyBorder="1" applyAlignment="1" applyProtection="1">
      <alignment horizontal="center"/>
      <protection locked="0"/>
    </xf>
    <xf numFmtId="0" fontId="27" fillId="7" borderId="89" xfId="0" applyFont="1" applyFill="1" applyBorder="1" applyAlignment="1" applyProtection="1">
      <alignment horizontal="center"/>
      <protection/>
    </xf>
    <xf numFmtId="2" fontId="27" fillId="0" borderId="89" xfId="0" applyNumberFormat="1" applyFont="1" applyBorder="1" applyAlignment="1" applyProtection="1">
      <alignment horizontal="center"/>
      <protection/>
    </xf>
    <xf numFmtId="1" fontId="27" fillId="7" borderId="83" xfId="0" applyNumberFormat="1" applyFont="1" applyFill="1" applyBorder="1" applyAlignment="1" applyProtection="1">
      <alignment horizontal="center" vertical="center"/>
      <protection locked="0"/>
    </xf>
    <xf numFmtId="1" fontId="25" fillId="0" borderId="90" xfId="0" applyNumberFormat="1" applyFont="1" applyBorder="1" applyAlignment="1" applyProtection="1">
      <alignment horizontal="center"/>
      <protection/>
    </xf>
    <xf numFmtId="1" fontId="25" fillId="0" borderId="64" xfId="0" applyNumberFormat="1" applyFont="1" applyBorder="1" applyAlignment="1" applyProtection="1">
      <alignment horizontal="center"/>
      <protection/>
    </xf>
    <xf numFmtId="1" fontId="25" fillId="0" borderId="77" xfId="0" applyNumberFormat="1" applyFont="1" applyBorder="1" applyAlignment="1" applyProtection="1">
      <alignment horizontal="center"/>
      <protection/>
    </xf>
    <xf numFmtId="1" fontId="25" fillId="0" borderId="84" xfId="0" applyNumberFormat="1" applyFont="1" applyBorder="1" applyAlignment="1" applyProtection="1">
      <alignment horizontal="center"/>
      <protection/>
    </xf>
    <xf numFmtId="1" fontId="0" fillId="0" borderId="38" xfId="0" applyNumberFormat="1" applyBorder="1" applyAlignment="1">
      <alignment horizontal="center"/>
    </xf>
    <xf numFmtId="1" fontId="27" fillId="7" borderId="34" xfId="0" applyNumberFormat="1" applyFont="1" applyFill="1" applyBorder="1" applyAlignment="1">
      <alignment horizontal="center" vertical="center"/>
    </xf>
    <xf numFmtId="1" fontId="27" fillId="7" borderId="35" xfId="0" applyNumberFormat="1" applyFont="1" applyFill="1" applyBorder="1" applyAlignment="1">
      <alignment horizontal="center" vertical="center"/>
    </xf>
    <xf numFmtId="1" fontId="27" fillId="7" borderId="42" xfId="0" applyNumberFormat="1" applyFont="1" applyFill="1" applyBorder="1" applyAlignment="1">
      <alignment horizontal="center" vertical="center"/>
    </xf>
    <xf numFmtId="0" fontId="0" fillId="26" borderId="16" xfId="0" applyFill="1" applyBorder="1" applyAlignment="1">
      <alignment/>
    </xf>
    <xf numFmtId="0" fontId="0" fillId="26" borderId="42" xfId="0" applyFill="1" applyBorder="1" applyAlignment="1">
      <alignment/>
    </xf>
    <xf numFmtId="1" fontId="0" fillId="0" borderId="31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24" borderId="40" xfId="0" applyNumberFormat="1" applyFont="1" applyFill="1" applyBorder="1" applyAlignment="1" applyProtection="1">
      <alignment horizontal="center" vertical="center"/>
      <protection locked="0"/>
    </xf>
    <xf numFmtId="0" fontId="33" fillId="0" borderId="40" xfId="0" applyNumberFormat="1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7" borderId="32" xfId="0" applyFont="1" applyFill="1" applyBorder="1" applyAlignment="1">
      <alignment horizontal="center" vertical="center"/>
    </xf>
    <xf numFmtId="165" fontId="33" fillId="0" borderId="34" xfId="0" applyNumberFormat="1" applyFont="1" applyBorder="1" applyAlignment="1">
      <alignment horizontal="center"/>
    </xf>
    <xf numFmtId="0" fontId="33" fillId="0" borderId="34" xfId="0" applyFont="1" applyFill="1" applyBorder="1" applyAlignment="1">
      <alignment horizontal="center"/>
    </xf>
    <xf numFmtId="0" fontId="33" fillId="7" borderId="34" xfId="0" applyFont="1" applyFill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33" fillId="7" borderId="40" xfId="0" applyFont="1" applyFill="1" applyBorder="1" applyAlignment="1">
      <alignment horizontal="center" vertical="center"/>
    </xf>
    <xf numFmtId="165" fontId="33" fillId="0" borderId="16" xfId="0" applyNumberFormat="1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7" borderId="16" xfId="0" applyFont="1" applyFill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26" borderId="40" xfId="0" applyFont="1" applyFill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0" borderId="32" xfId="0" applyNumberFormat="1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33" fillId="7" borderId="45" xfId="0" applyFont="1" applyFill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165" fontId="33" fillId="0" borderId="47" xfId="0" applyNumberFormat="1" applyFont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7" borderId="47" xfId="0" applyFont="1" applyFill="1" applyBorder="1" applyAlignment="1">
      <alignment horizontal="center"/>
    </xf>
    <xf numFmtId="2" fontId="33" fillId="0" borderId="47" xfId="0" applyNumberFormat="1" applyFont="1" applyBorder="1" applyAlignment="1">
      <alignment horizontal="center"/>
    </xf>
    <xf numFmtId="1" fontId="27" fillId="7" borderId="47" xfId="0" applyNumberFormat="1" applyFont="1" applyFill="1" applyBorder="1" applyAlignment="1">
      <alignment horizontal="center" vertical="center"/>
    </xf>
    <xf numFmtId="1" fontId="27" fillId="7" borderId="48" xfId="0" applyNumberFormat="1" applyFont="1" applyFill="1" applyBorder="1" applyAlignment="1">
      <alignment horizontal="center" vertical="center"/>
    </xf>
    <xf numFmtId="0" fontId="33" fillId="0" borderId="32" xfId="0" applyNumberFormat="1" applyFont="1" applyBorder="1" applyAlignment="1" applyProtection="1">
      <alignment vertical="center"/>
      <protection locked="0"/>
    </xf>
    <xf numFmtId="0" fontId="33" fillId="0" borderId="40" xfId="0" applyNumberFormat="1" applyFont="1" applyBorder="1" applyAlignment="1" applyProtection="1">
      <alignment vertical="center"/>
      <protection locked="0"/>
    </xf>
    <xf numFmtId="0" fontId="33" fillId="0" borderId="40" xfId="0" applyFont="1" applyBorder="1" applyAlignment="1">
      <alignment/>
    </xf>
    <xf numFmtId="0" fontId="33" fillId="24" borderId="40" xfId="0" applyNumberFormat="1" applyFont="1" applyFill="1" applyBorder="1" applyAlignment="1" applyProtection="1">
      <alignment vertical="center"/>
      <protection locked="0"/>
    </xf>
    <xf numFmtId="0" fontId="33" fillId="24" borderId="45" xfId="0" applyNumberFormat="1" applyFont="1" applyFill="1" applyBorder="1" applyAlignment="1" applyProtection="1">
      <alignment vertical="center"/>
      <protection locked="0"/>
    </xf>
    <xf numFmtId="0" fontId="33" fillId="0" borderId="50" xfId="0" applyNumberFormat="1" applyFont="1" applyBorder="1" applyAlignment="1" applyProtection="1">
      <alignment vertical="center"/>
      <protection locked="0"/>
    </xf>
    <xf numFmtId="0" fontId="33" fillId="24" borderId="45" xfId="0" applyNumberFormat="1" applyFont="1" applyFill="1" applyBorder="1" applyAlignment="1" applyProtection="1">
      <alignment horizontal="center" vertical="center"/>
      <protection locked="0"/>
    </xf>
    <xf numFmtId="0" fontId="33" fillId="0" borderId="50" xfId="0" applyNumberFormat="1" applyFont="1" applyBorder="1" applyAlignment="1" applyProtection="1">
      <alignment horizontal="center" vertical="center"/>
      <protection locked="0"/>
    </xf>
    <xf numFmtId="0" fontId="33" fillId="7" borderId="50" xfId="0" applyFont="1" applyFill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165" fontId="33" fillId="0" borderId="53" xfId="0" applyNumberFormat="1" applyFont="1" applyBorder="1" applyAlignment="1">
      <alignment horizontal="center"/>
    </xf>
    <xf numFmtId="0" fontId="33" fillId="0" borderId="53" xfId="0" applyFont="1" applyFill="1" applyBorder="1" applyAlignment="1">
      <alignment horizontal="center"/>
    </xf>
    <xf numFmtId="0" fontId="33" fillId="7" borderId="53" xfId="0" applyFont="1" applyFill="1" applyBorder="1" applyAlignment="1">
      <alignment horizontal="center"/>
    </xf>
    <xf numFmtId="2" fontId="33" fillId="0" borderId="53" xfId="0" applyNumberFormat="1" applyFont="1" applyBorder="1" applyAlignment="1">
      <alignment horizontal="center"/>
    </xf>
    <xf numFmtId="1" fontId="27" fillId="7" borderId="53" xfId="0" applyNumberFormat="1" applyFont="1" applyFill="1" applyBorder="1" applyAlignment="1">
      <alignment horizontal="center" vertical="center"/>
    </xf>
    <xf numFmtId="1" fontId="27" fillId="7" borderId="54" xfId="0" applyNumberFormat="1" applyFont="1" applyFill="1" applyBorder="1" applyAlignment="1">
      <alignment horizontal="center" vertical="center"/>
    </xf>
    <xf numFmtId="0" fontId="30" fillId="20" borderId="95" xfId="0" applyFont="1" applyFill="1" applyBorder="1" applyAlignment="1">
      <alignment horizontal="center" vertical="center"/>
    </xf>
    <xf numFmtId="0" fontId="30" fillId="20" borderId="96" xfId="0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0" fontId="0" fillId="0" borderId="83" xfId="0" applyNumberFormat="1" applyBorder="1" applyAlignment="1" applyProtection="1">
      <alignment horizontal="left" vertical="center"/>
      <protection locked="0"/>
    </xf>
    <xf numFmtId="1" fontId="0" fillId="0" borderId="57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/>
    </xf>
    <xf numFmtId="1" fontId="0" fillId="0" borderId="41" xfId="0" applyNumberFormat="1" applyBorder="1" applyAlignment="1">
      <alignment horizontal="center" vertical="center"/>
    </xf>
    <xf numFmtId="0" fontId="0" fillId="24" borderId="16" xfId="0" applyNumberFormat="1" applyFill="1" applyBorder="1" applyAlignment="1" applyProtection="1">
      <alignment horizontal="center" vertical="center"/>
      <protection locked="0"/>
    </xf>
    <xf numFmtId="0" fontId="27" fillId="7" borderId="16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27" fillId="7" borderId="16" xfId="0" applyFont="1" applyFill="1" applyBorder="1" applyAlignment="1">
      <alignment horizontal="center"/>
    </xf>
    <xf numFmtId="0" fontId="20" fillId="24" borderId="16" xfId="0" applyNumberFormat="1" applyFont="1" applyFill="1" applyBorder="1" applyAlignment="1" applyProtection="1">
      <alignment horizontal="center" vertical="center"/>
      <protection locked="0"/>
    </xf>
    <xf numFmtId="1" fontId="0" fillId="0" borderId="52" xfId="0" applyNumberFormat="1" applyBorder="1" applyAlignment="1">
      <alignment horizontal="center" vertical="center"/>
    </xf>
    <xf numFmtId="0" fontId="0" fillId="26" borderId="53" xfId="0" applyFill="1" applyBorder="1" applyAlignment="1">
      <alignment/>
    </xf>
    <xf numFmtId="0" fontId="0" fillId="26" borderId="54" xfId="0" applyFill="1" applyBorder="1" applyAlignment="1">
      <alignment/>
    </xf>
    <xf numFmtId="0" fontId="0" fillId="26" borderId="16" xfId="0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165" fontId="25" fillId="0" borderId="53" xfId="0" applyNumberFormat="1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0" fillId="0" borderId="53" xfId="0" applyNumberFormat="1" applyFont="1" applyBorder="1" applyAlignment="1" applyProtection="1">
      <alignment horizontal="center" vertical="center"/>
      <protection locked="0"/>
    </xf>
    <xf numFmtId="0" fontId="27" fillId="7" borderId="53" xfId="0" applyFont="1" applyFill="1" applyBorder="1" applyAlignment="1">
      <alignment horizontal="center" vertical="center"/>
    </xf>
    <xf numFmtId="0" fontId="27" fillId="7" borderId="53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34" xfId="0" applyNumberFormat="1" applyFont="1" applyBorder="1" applyAlignment="1" applyProtection="1">
      <alignment horizontal="left" vertical="center"/>
      <protection locked="0"/>
    </xf>
    <xf numFmtId="0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>
      <alignment/>
    </xf>
    <xf numFmtId="0" fontId="0" fillId="24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53" xfId="0" applyNumberFormat="1" applyFont="1" applyBorder="1" applyAlignment="1" applyProtection="1">
      <alignment horizontal="left" vertical="center"/>
      <protection locked="0"/>
    </xf>
    <xf numFmtId="0" fontId="0" fillId="0" borderId="63" xfId="0" applyNumberFormat="1" applyBorder="1" applyAlignment="1" applyProtection="1">
      <alignment horizontal="center" vertical="center"/>
      <protection locked="0"/>
    </xf>
    <xf numFmtId="0" fontId="0" fillId="0" borderId="97" xfId="0" applyNumberFormat="1" applyBorder="1" applyAlignment="1" applyProtection="1">
      <alignment horizontal="left" vertical="center"/>
      <protection locked="0"/>
    </xf>
    <xf numFmtId="0" fontId="0" fillId="0" borderId="97" xfId="0" applyNumberFormat="1" applyFont="1" applyBorder="1" applyAlignment="1" applyProtection="1">
      <alignment horizontal="center" vertical="center"/>
      <protection locked="0"/>
    </xf>
    <xf numFmtId="0" fontId="27" fillId="7" borderId="98" xfId="0" applyFont="1" applyFill="1" applyBorder="1" applyAlignment="1" applyProtection="1">
      <alignment horizontal="center" vertical="center"/>
      <protection locked="0"/>
    </xf>
    <xf numFmtId="0" fontId="27" fillId="7" borderId="98" xfId="0" applyFont="1" applyFill="1" applyBorder="1" applyAlignment="1" applyProtection="1">
      <alignment horizontal="center" vertical="center"/>
      <protection/>
    </xf>
    <xf numFmtId="0" fontId="33" fillId="0" borderId="99" xfId="0" applyFont="1" applyBorder="1" applyAlignment="1" applyProtection="1">
      <alignment horizontal="center" vertical="center"/>
      <protection locked="0"/>
    </xf>
    <xf numFmtId="0" fontId="33" fillId="0" borderId="100" xfId="0" applyFont="1" applyBorder="1" applyAlignment="1" applyProtection="1">
      <alignment horizontal="center" vertical="center"/>
      <protection locked="0"/>
    </xf>
    <xf numFmtId="0" fontId="33" fillId="0" borderId="101" xfId="0" applyFont="1" applyBorder="1" applyAlignment="1" applyProtection="1">
      <alignment horizontal="center" vertical="center"/>
      <protection locked="0"/>
    </xf>
    <xf numFmtId="0" fontId="0" fillId="0" borderId="102" xfId="0" applyBorder="1" applyAlignment="1" applyProtection="1">
      <alignment horizontal="center" vertical="center"/>
      <protection/>
    </xf>
    <xf numFmtId="1" fontId="25" fillId="0" borderId="103" xfId="0" applyNumberFormat="1" applyFont="1" applyBorder="1" applyAlignment="1" applyProtection="1">
      <alignment horizontal="center"/>
      <protection/>
    </xf>
    <xf numFmtId="0" fontId="25" fillId="0" borderId="104" xfId="0" applyFont="1" applyFill="1" applyBorder="1" applyAlignment="1" applyProtection="1">
      <alignment horizontal="center"/>
      <protection locked="0"/>
    </xf>
    <xf numFmtId="0" fontId="27" fillId="7" borderId="104" xfId="0" applyFont="1" applyFill="1" applyBorder="1" applyAlignment="1" applyProtection="1">
      <alignment horizontal="center"/>
      <protection/>
    </xf>
    <xf numFmtId="2" fontId="27" fillId="0" borderId="104" xfId="0" applyNumberFormat="1" applyFont="1" applyBorder="1" applyAlignment="1" applyProtection="1">
      <alignment horizontal="center"/>
      <protection/>
    </xf>
    <xf numFmtId="1" fontId="27" fillId="7" borderId="97" xfId="0" applyNumberFormat="1" applyFont="1" applyFill="1" applyBorder="1" applyAlignment="1" applyProtection="1">
      <alignment horizontal="center" vertical="center"/>
      <protection locked="0"/>
    </xf>
    <xf numFmtId="0" fontId="30" fillId="20" borderId="22" xfId="0" applyFont="1" applyFill="1" applyBorder="1" applyAlignment="1">
      <alignment horizontal="center" vertical="center"/>
    </xf>
    <xf numFmtId="1" fontId="0" fillId="0" borderId="105" xfId="0" applyNumberFormat="1" applyFont="1" applyBorder="1" applyAlignment="1" applyProtection="1">
      <alignment horizontal="center" vertical="center"/>
      <protection/>
    </xf>
    <xf numFmtId="0" fontId="0" fillId="0" borderId="105" xfId="0" applyNumberFormat="1" applyBorder="1" applyAlignment="1" applyProtection="1">
      <alignment horizontal="left" vertical="center"/>
      <protection locked="0"/>
    </xf>
    <xf numFmtId="0" fontId="0" fillId="0" borderId="105" xfId="0" applyNumberFormat="1" applyFont="1" applyBorder="1" applyAlignment="1" applyProtection="1">
      <alignment horizontal="center" vertical="center"/>
      <protection locked="0"/>
    </xf>
    <xf numFmtId="0" fontId="27" fillId="7" borderId="106" xfId="0" applyFont="1" applyFill="1" applyBorder="1" applyAlignment="1" applyProtection="1">
      <alignment horizontal="center" vertical="center"/>
      <protection locked="0"/>
    </xf>
    <xf numFmtId="0" fontId="27" fillId="7" borderId="106" xfId="0" applyFont="1" applyFill="1" applyBorder="1" applyAlignment="1" applyProtection="1">
      <alignment horizontal="center" vertical="center"/>
      <protection/>
    </xf>
    <xf numFmtId="0" fontId="33" fillId="0" borderId="107" xfId="0" applyFont="1" applyBorder="1" applyAlignment="1" applyProtection="1">
      <alignment horizontal="center" vertical="center"/>
      <protection locked="0"/>
    </xf>
    <xf numFmtId="0" fontId="0" fillId="0" borderId="108" xfId="0" applyBorder="1" applyAlignment="1" applyProtection="1">
      <alignment horizontal="center" vertical="center"/>
      <protection/>
    </xf>
    <xf numFmtId="1" fontId="25" fillId="0" borderId="106" xfId="0" applyNumberFormat="1" applyFont="1" applyBorder="1" applyAlignment="1" applyProtection="1">
      <alignment horizontal="center"/>
      <protection/>
    </xf>
    <xf numFmtId="0" fontId="25" fillId="0" borderId="106" xfId="0" applyFont="1" applyFill="1" applyBorder="1" applyAlignment="1" applyProtection="1">
      <alignment horizontal="center"/>
      <protection/>
    </xf>
    <xf numFmtId="0" fontId="27" fillId="7" borderId="106" xfId="0" applyFont="1" applyFill="1" applyBorder="1" applyAlignment="1" applyProtection="1">
      <alignment horizontal="center"/>
      <protection/>
    </xf>
    <xf numFmtId="2" fontId="27" fillId="0" borderId="106" xfId="0" applyNumberFormat="1" applyFont="1" applyBorder="1" applyAlignment="1" applyProtection="1">
      <alignment horizontal="center"/>
      <protection/>
    </xf>
    <xf numFmtId="1" fontId="0" fillId="0" borderId="72" xfId="0" applyNumberFormat="1" applyFont="1" applyBorder="1" applyAlignment="1" applyProtection="1">
      <alignment horizontal="center" vertical="center"/>
      <protection/>
    </xf>
    <xf numFmtId="0" fontId="25" fillId="0" borderId="64" xfId="0" applyFont="1" applyFill="1" applyBorder="1" applyAlignment="1" applyProtection="1">
      <alignment horizontal="center"/>
      <protection locked="0"/>
    </xf>
    <xf numFmtId="0" fontId="27" fillId="7" borderId="64" xfId="0" applyFont="1" applyFill="1" applyBorder="1" applyAlignment="1" applyProtection="1">
      <alignment horizontal="center"/>
      <protection/>
    </xf>
    <xf numFmtId="2" fontId="27" fillId="0" borderId="64" xfId="0" applyNumberFormat="1" applyFont="1" applyBorder="1" applyAlignment="1" applyProtection="1">
      <alignment horizontal="center"/>
      <protection/>
    </xf>
    <xf numFmtId="0" fontId="25" fillId="0" borderId="64" xfId="0" applyFont="1" applyFill="1" applyBorder="1" applyAlignment="1" applyProtection="1">
      <alignment horizontal="center"/>
      <protection/>
    </xf>
    <xf numFmtId="0" fontId="0" fillId="0" borderId="72" xfId="0" applyBorder="1" applyAlignment="1" applyProtection="1">
      <alignment/>
      <protection/>
    </xf>
    <xf numFmtId="0" fontId="33" fillId="0" borderId="73" xfId="0" applyFont="1" applyBorder="1" applyAlignment="1" applyProtection="1">
      <alignment horizontal="center"/>
      <protection/>
    </xf>
    <xf numFmtId="0" fontId="33" fillId="0" borderId="8" xfId="0" applyFont="1" applyBorder="1" applyAlignment="1" applyProtection="1">
      <alignment horizontal="center"/>
      <protection/>
    </xf>
    <xf numFmtId="0" fontId="33" fillId="0" borderId="74" xfId="0" applyFont="1" applyBorder="1" applyAlignment="1" applyProtection="1">
      <alignment horizontal="center"/>
      <protection/>
    </xf>
    <xf numFmtId="0" fontId="0" fillId="0" borderId="73" xfId="0" applyBorder="1" applyAlignment="1" applyProtection="1">
      <alignment/>
      <protection/>
    </xf>
    <xf numFmtId="0" fontId="0" fillId="0" borderId="74" xfId="0" applyBorder="1" applyAlignment="1" applyProtection="1">
      <alignment/>
      <protection/>
    </xf>
    <xf numFmtId="0" fontId="0" fillId="0" borderId="75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25" fillId="0" borderId="64" xfId="0" applyFont="1" applyBorder="1" applyAlignment="1" applyProtection="1">
      <alignment horizontal="center"/>
      <protection/>
    </xf>
    <xf numFmtId="0" fontId="27" fillId="0" borderId="64" xfId="0" applyFont="1" applyBorder="1" applyAlignment="1" applyProtection="1">
      <alignment horizontal="center"/>
      <protection/>
    </xf>
    <xf numFmtId="0" fontId="0" fillId="0" borderId="64" xfId="0" applyNumberFormat="1" applyBorder="1" applyAlignment="1" applyProtection="1">
      <alignment horizontal="left" vertical="center"/>
      <protection locked="0"/>
    </xf>
    <xf numFmtId="0" fontId="0" fillId="0" borderId="109" xfId="0" applyNumberFormat="1" applyFont="1" applyBorder="1" applyAlignment="1" applyProtection="1">
      <alignment horizontal="center" vertical="center"/>
      <protection locked="0"/>
    </xf>
    <xf numFmtId="0" fontId="33" fillId="0" borderId="110" xfId="0" applyFont="1" applyBorder="1" applyAlignment="1" applyProtection="1">
      <alignment horizontal="center" vertical="center"/>
      <protection locked="0"/>
    </xf>
    <xf numFmtId="0" fontId="33" fillId="0" borderId="109" xfId="0" applyFont="1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/>
    </xf>
    <xf numFmtId="0" fontId="25" fillId="0" borderId="109" xfId="0" applyFont="1" applyFill="1" applyBorder="1" applyAlignment="1" applyProtection="1">
      <alignment horizontal="center"/>
      <protection/>
    </xf>
    <xf numFmtId="2" fontId="27" fillId="0" borderId="74" xfId="0" applyNumberFormat="1" applyFont="1" applyBorder="1" applyAlignment="1" applyProtection="1">
      <alignment horizontal="center"/>
      <protection/>
    </xf>
    <xf numFmtId="1" fontId="0" fillId="0" borderId="111" xfId="0" applyNumberFormat="1" applyFont="1" applyBorder="1" applyAlignment="1" applyProtection="1">
      <alignment horizontal="center" vertical="center"/>
      <protection/>
    </xf>
    <xf numFmtId="0" fontId="0" fillId="0" borderId="103" xfId="0" applyBorder="1" applyAlignment="1" applyProtection="1">
      <alignment/>
      <protection/>
    </xf>
    <xf numFmtId="0" fontId="0" fillId="0" borderId="112" xfId="0" applyBorder="1" applyAlignment="1" applyProtection="1">
      <alignment/>
      <protection/>
    </xf>
    <xf numFmtId="0" fontId="27" fillId="7" borderId="103" xfId="0" applyFont="1" applyFill="1" applyBorder="1" applyAlignment="1" applyProtection="1">
      <alignment horizontal="center" vertical="center"/>
      <protection locked="0"/>
    </xf>
    <xf numFmtId="0" fontId="27" fillId="7" borderId="103" xfId="0" applyFont="1" applyFill="1" applyBorder="1" applyAlignment="1" applyProtection="1">
      <alignment horizontal="center" vertical="center"/>
      <protection/>
    </xf>
    <xf numFmtId="0" fontId="33" fillId="0" borderId="113" xfId="0" applyFont="1" applyBorder="1" applyAlignment="1" applyProtection="1">
      <alignment horizontal="center"/>
      <protection/>
    </xf>
    <xf numFmtId="0" fontId="33" fillId="0" borderId="114" xfId="0" applyFont="1" applyBorder="1" applyAlignment="1" applyProtection="1">
      <alignment horizontal="center"/>
      <protection/>
    </xf>
    <xf numFmtId="0" fontId="0" fillId="0" borderId="115" xfId="0" applyBorder="1" applyAlignment="1" applyProtection="1">
      <alignment/>
      <protection/>
    </xf>
    <xf numFmtId="0" fontId="0" fillId="0" borderId="116" xfId="0" applyBorder="1" applyAlignment="1" applyProtection="1">
      <alignment/>
      <protection/>
    </xf>
    <xf numFmtId="0" fontId="0" fillId="0" borderId="113" xfId="0" applyBorder="1" applyAlignment="1" applyProtection="1">
      <alignment/>
      <protection/>
    </xf>
    <xf numFmtId="0" fontId="0" fillId="0" borderId="114" xfId="0" applyBorder="1" applyAlignment="1" applyProtection="1">
      <alignment horizontal="center"/>
      <protection/>
    </xf>
    <xf numFmtId="0" fontId="0" fillId="0" borderId="103" xfId="0" applyBorder="1" applyAlignment="1" applyProtection="1">
      <alignment horizontal="center"/>
      <protection/>
    </xf>
    <xf numFmtId="0" fontId="25" fillId="0" borderId="112" xfId="0" applyFont="1" applyBorder="1" applyAlignment="1" applyProtection="1">
      <alignment horizontal="center"/>
      <protection/>
    </xf>
    <xf numFmtId="0" fontId="27" fillId="7" borderId="103" xfId="0" applyFont="1" applyFill="1" applyBorder="1" applyAlignment="1" applyProtection="1">
      <alignment horizontal="center"/>
      <protection/>
    </xf>
    <xf numFmtId="0" fontId="27" fillId="0" borderId="116" xfId="0" applyFont="1" applyBorder="1" applyAlignment="1" applyProtection="1">
      <alignment horizontal="center"/>
      <protection/>
    </xf>
    <xf numFmtId="0" fontId="30" fillId="20" borderId="117" xfId="0" applyFont="1" applyFill="1" applyBorder="1" applyAlignment="1">
      <alignment horizontal="center" vertical="center"/>
    </xf>
    <xf numFmtId="1" fontId="0" fillId="0" borderId="45" xfId="0" applyNumberFormat="1" applyFont="1" applyBorder="1" applyAlignment="1">
      <alignment horizontal="center" vertical="center"/>
    </xf>
    <xf numFmtId="0" fontId="0" fillId="0" borderId="97" xfId="0" applyNumberFormat="1" applyFont="1" applyBorder="1" applyAlignment="1" applyProtection="1">
      <alignment horizontal="left" vertical="center"/>
      <protection locked="0"/>
    </xf>
    <xf numFmtId="1" fontId="25" fillId="0" borderId="98" xfId="0" applyNumberFormat="1" applyFont="1" applyBorder="1" applyAlignment="1" applyProtection="1">
      <alignment horizontal="center"/>
      <protection/>
    </xf>
    <xf numFmtId="0" fontId="25" fillId="0" borderId="104" xfId="0" applyFont="1" applyFill="1" applyBorder="1" applyAlignment="1" applyProtection="1">
      <alignment horizontal="center"/>
      <protection/>
    </xf>
    <xf numFmtId="0" fontId="33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7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32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55" xfId="0" applyNumberFormat="1" applyFont="1" applyFill="1" applyBorder="1" applyAlignment="1" applyProtection="1">
      <alignment horizontal="center" vertical="center"/>
      <protection locked="0"/>
    </xf>
    <xf numFmtId="0" fontId="20" fillId="0" borderId="32" xfId="0" applyNumberFormat="1" applyFont="1" applyFill="1" applyBorder="1" applyAlignment="1" applyProtection="1">
      <alignment horizontal="left" vertical="center"/>
      <protection locked="0"/>
    </xf>
    <xf numFmtId="0" fontId="20" fillId="0" borderId="40" xfId="0" applyNumberFormat="1" applyFont="1" applyFill="1" applyBorder="1" applyAlignment="1" applyProtection="1">
      <alignment horizontal="left" vertical="center"/>
      <protection locked="0"/>
    </xf>
    <xf numFmtId="0" fontId="0" fillId="0" borderId="40" xfId="0" applyFill="1" applyBorder="1" applyAlignment="1">
      <alignment/>
    </xf>
    <xf numFmtId="0" fontId="20" fillId="0" borderId="50" xfId="0" applyNumberFormat="1" applyFont="1" applyFill="1" applyBorder="1" applyAlignment="1" applyProtection="1">
      <alignment horizontal="left" vertical="center"/>
      <protection locked="0"/>
    </xf>
    <xf numFmtId="0" fontId="27" fillId="0" borderId="91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 vertical="center"/>
    </xf>
    <xf numFmtId="0" fontId="0" fillId="0" borderId="92" xfId="0" applyFill="1" applyBorder="1" applyAlignment="1">
      <alignment/>
    </xf>
    <xf numFmtId="0" fontId="27" fillId="0" borderId="9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65" fontId="25" fillId="0" borderId="91" xfId="0" applyNumberFormat="1" applyFont="1" applyFill="1" applyBorder="1" applyAlignment="1">
      <alignment horizontal="center"/>
    </xf>
    <xf numFmtId="165" fontId="25" fillId="0" borderId="92" xfId="0" applyNumberFormat="1" applyFont="1" applyFill="1" applyBorder="1" applyAlignment="1">
      <alignment horizontal="center"/>
    </xf>
    <xf numFmtId="0" fontId="0" fillId="0" borderId="92" xfId="0" applyFill="1" applyBorder="1" applyAlignment="1">
      <alignment horizontal="center"/>
    </xf>
    <xf numFmtId="165" fontId="25" fillId="0" borderId="94" xfId="0" applyNumberFormat="1" applyFont="1" applyFill="1" applyBorder="1" applyAlignment="1">
      <alignment horizontal="center"/>
    </xf>
    <xf numFmtId="1" fontId="27" fillId="0" borderId="3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27" fillId="0" borderId="32" xfId="0" applyFont="1" applyFill="1" applyBorder="1" applyAlignment="1">
      <alignment horizontal="center"/>
    </xf>
    <xf numFmtId="2" fontId="27" fillId="0" borderId="32" xfId="0" applyNumberFormat="1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2" fontId="27" fillId="0" borderId="40" xfId="0" applyNumberFormat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2" fontId="27" fillId="0" borderId="50" xfId="0" applyNumberFormat="1" applyFont="1" applyFill="1" applyBorder="1" applyAlignment="1">
      <alignment horizontal="center"/>
    </xf>
    <xf numFmtId="0" fontId="33" fillId="0" borderId="66" xfId="0" applyFont="1" applyBorder="1" applyAlignment="1" applyProtection="1">
      <alignment horizontal="center" vertical="center"/>
      <protection locked="0"/>
    </xf>
    <xf numFmtId="0" fontId="33" fillId="0" borderId="74" xfId="0" applyFont="1" applyBorder="1" applyAlignment="1" applyProtection="1">
      <alignment horizontal="center" vertical="center"/>
      <protection locked="0"/>
    </xf>
    <xf numFmtId="0" fontId="34" fillId="0" borderId="8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33" fillId="0" borderId="79" xfId="0" applyFont="1" applyBorder="1" applyAlignment="1" applyProtection="1">
      <alignment horizontal="center" vertical="center"/>
      <protection locked="0"/>
    </xf>
    <xf numFmtId="0" fontId="33" fillId="0" borderId="118" xfId="0" applyFont="1" applyBorder="1" applyAlignment="1" applyProtection="1">
      <alignment horizontal="center" vertical="center"/>
      <protection locked="0"/>
    </xf>
    <xf numFmtId="0" fontId="35" fillId="0" borderId="109" xfId="0" applyFont="1" applyBorder="1" applyAlignment="1" applyProtection="1">
      <alignment horizontal="center" vertical="center"/>
      <protection locked="0"/>
    </xf>
    <xf numFmtId="0" fontId="33" fillId="0" borderId="119" xfId="0" applyFont="1" applyBorder="1" applyAlignment="1" applyProtection="1">
      <alignment horizontal="center" vertical="center"/>
      <protection locked="0"/>
    </xf>
    <xf numFmtId="0" fontId="34" fillId="0" borderId="67" xfId="0" applyFont="1" applyBorder="1" applyAlignment="1" applyProtection="1">
      <alignment horizontal="center" vertical="center"/>
      <protection locked="0"/>
    </xf>
    <xf numFmtId="0" fontId="35" fillId="0" borderId="118" xfId="0" applyFont="1" applyBorder="1" applyAlignment="1" applyProtection="1">
      <alignment horizontal="center" vertical="center"/>
      <protection locked="0"/>
    </xf>
    <xf numFmtId="0" fontId="34" fillId="0" borderId="74" xfId="0" applyFont="1" applyBorder="1" applyAlignment="1" applyProtection="1">
      <alignment horizontal="center" vertical="center"/>
      <protection locked="0"/>
    </xf>
    <xf numFmtId="0" fontId="27" fillId="7" borderId="84" xfId="0" applyFont="1" applyFill="1" applyBorder="1" applyAlignment="1" applyProtection="1">
      <alignment horizontal="center"/>
      <protection/>
    </xf>
    <xf numFmtId="0" fontId="33" fillId="0" borderId="120" xfId="0" applyFont="1" applyBorder="1" applyAlignment="1" applyProtection="1">
      <alignment horizontal="center" vertical="center"/>
      <protection locked="0"/>
    </xf>
    <xf numFmtId="0" fontId="25" fillId="0" borderId="84" xfId="0" applyFont="1" applyFill="1" applyBorder="1" applyAlignment="1" applyProtection="1">
      <alignment horizontal="center"/>
      <protection/>
    </xf>
    <xf numFmtId="2" fontId="27" fillId="0" borderId="84" xfId="0" applyNumberFormat="1" applyFont="1" applyBorder="1" applyAlignment="1" applyProtection="1">
      <alignment horizontal="center"/>
      <protection/>
    </xf>
    <xf numFmtId="0" fontId="0" fillId="0" borderId="34" xfId="0" applyNumberFormat="1" applyBorder="1" applyAlignment="1" applyProtection="1">
      <alignment horizontal="left" vertical="center"/>
      <protection locked="0"/>
    </xf>
    <xf numFmtId="0" fontId="0" fillId="0" borderId="34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/>
    </xf>
    <xf numFmtId="0" fontId="0" fillId="24" borderId="16" xfId="0" applyNumberFormat="1" applyFill="1" applyBorder="1" applyAlignment="1" applyProtection="1">
      <alignment horizontal="left" vertical="center"/>
      <protection locked="0"/>
    </xf>
    <xf numFmtId="2" fontId="27" fillId="0" borderId="16" xfId="0" applyNumberFormat="1" applyFont="1" applyBorder="1" applyAlignment="1">
      <alignment horizontal="center"/>
    </xf>
    <xf numFmtId="0" fontId="0" fillId="0" borderId="16" xfId="0" applyNumberFormat="1" applyBorder="1" applyAlignment="1" applyProtection="1">
      <alignment horizontal="left" vertical="center"/>
      <protection locked="0"/>
    </xf>
    <xf numFmtId="0" fontId="20" fillId="24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53" xfId="0" applyNumberFormat="1" applyFont="1" applyBorder="1" applyAlignment="1" applyProtection="1">
      <alignment horizontal="left" vertical="center"/>
      <protection locked="0"/>
    </xf>
    <xf numFmtId="2" fontId="27" fillId="0" borderId="53" xfId="0" applyNumberFormat="1" applyFont="1" applyBorder="1" applyAlignment="1">
      <alignment horizontal="center"/>
    </xf>
    <xf numFmtId="0" fontId="30" fillId="4" borderId="121" xfId="0" applyFont="1" applyFill="1" applyBorder="1" applyAlignment="1">
      <alignment horizontal="center" vertical="center"/>
    </xf>
    <xf numFmtId="0" fontId="30" fillId="4" borderId="122" xfId="0" applyFont="1" applyFill="1" applyBorder="1" applyAlignment="1">
      <alignment horizontal="center" vertical="center"/>
    </xf>
    <xf numFmtId="0" fontId="25" fillId="0" borderId="89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1" fontId="0" fillId="0" borderId="31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0" fontId="0" fillId="0" borderId="39" xfId="0" applyNumberFormat="1" applyBorder="1" applyAlignment="1" applyProtection="1">
      <alignment horizontal="left" vertical="center"/>
      <protection locked="0"/>
    </xf>
    <xf numFmtId="0" fontId="0" fillId="24" borderId="39" xfId="0" applyNumberForma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20" fillId="0" borderId="34" xfId="0" applyNumberFormat="1" applyFont="1" applyFill="1" applyBorder="1" applyAlignment="1" applyProtection="1">
      <alignment horizontal="left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165" fontId="25" fillId="0" borderId="34" xfId="0" applyNumberFormat="1" applyFon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0" fontId="20" fillId="0" borderId="16" xfId="0" applyNumberFormat="1" applyFont="1" applyFill="1" applyBorder="1" applyAlignment="1" applyProtection="1">
      <alignment horizontal="left" vertical="center"/>
      <protection locked="0"/>
    </xf>
    <xf numFmtId="0" fontId="20" fillId="0" borderId="16" xfId="0" applyNumberFormat="1" applyFont="1" applyFill="1" applyBorder="1" applyAlignment="1" applyProtection="1">
      <alignment horizontal="center" vertical="center"/>
      <protection locked="0"/>
    </xf>
    <xf numFmtId="165" fontId="25" fillId="0" borderId="16" xfId="0" applyNumberFormat="1" applyFont="1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2" fontId="27" fillId="0" borderId="53" xfId="0" applyNumberFormat="1" applyFont="1" applyFill="1" applyBorder="1" applyAlignment="1">
      <alignment horizontal="center"/>
    </xf>
    <xf numFmtId="0" fontId="20" fillId="0" borderId="53" xfId="0" applyNumberFormat="1" applyFont="1" applyFill="1" applyBorder="1" applyAlignment="1" applyProtection="1">
      <alignment horizontal="left" vertical="center"/>
      <protection locked="0"/>
    </xf>
    <xf numFmtId="0" fontId="20" fillId="0" borderId="53" xfId="0" applyNumberFormat="1" applyFont="1" applyFill="1" applyBorder="1" applyAlignment="1" applyProtection="1">
      <alignment horizontal="center" vertical="center"/>
      <protection locked="0"/>
    </xf>
    <xf numFmtId="165" fontId="25" fillId="0" borderId="53" xfId="0" applyNumberFormat="1" applyFont="1" applyFill="1" applyBorder="1" applyAlignment="1">
      <alignment horizontal="center"/>
    </xf>
    <xf numFmtId="0" fontId="27" fillId="0" borderId="53" xfId="0" applyFont="1" applyFill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NumberFormat="1" applyFill="1" applyBorder="1" applyAlignment="1" applyProtection="1">
      <alignment horizontal="left" vertical="center"/>
      <protection locked="0"/>
    </xf>
    <xf numFmtId="0" fontId="0" fillId="0" borderId="76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31" fillId="0" borderId="29" xfId="0" applyFont="1" applyFill="1" applyBorder="1" applyAlignment="1">
      <alignment horizontal="center" vertical="center"/>
    </xf>
    <xf numFmtId="0" fontId="32" fillId="24" borderId="123" xfId="0" applyFont="1" applyFill="1" applyBorder="1" applyAlignment="1">
      <alignment horizontal="right" vertical="center"/>
    </xf>
    <xf numFmtId="0" fontId="32" fillId="24" borderId="124" xfId="0" applyFont="1" applyFill="1" applyBorder="1" applyAlignment="1">
      <alignment horizontal="right" vertical="center"/>
    </xf>
    <xf numFmtId="0" fontId="32" fillId="24" borderId="125" xfId="0" applyFont="1" applyFill="1" applyBorder="1" applyAlignment="1">
      <alignment horizontal="right" vertical="center"/>
    </xf>
    <xf numFmtId="0" fontId="30" fillId="2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30" fillId="7" borderId="96" xfId="0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/>
    </xf>
    <xf numFmtId="0" fontId="30" fillId="4" borderId="22" xfId="0" applyFont="1" applyFill="1" applyBorder="1" applyAlignment="1">
      <alignment horizontal="center"/>
    </xf>
    <xf numFmtId="0" fontId="30" fillId="23" borderId="30" xfId="0" applyFont="1" applyFill="1" applyBorder="1" applyAlignment="1">
      <alignment horizontal="center"/>
    </xf>
    <xf numFmtId="0" fontId="32" fillId="27" borderId="29" xfId="0" applyFont="1" applyFill="1" applyBorder="1" applyAlignment="1">
      <alignment horizontal="center" vertical="center"/>
    </xf>
    <xf numFmtId="0" fontId="30" fillId="20" borderId="126" xfId="0" applyFont="1" applyFill="1" applyBorder="1" applyAlignment="1">
      <alignment horizontal="center" vertical="center"/>
    </xf>
    <xf numFmtId="0" fontId="30" fillId="20" borderId="30" xfId="0" applyFont="1" applyFill="1" applyBorder="1" applyAlignment="1">
      <alignment horizontal="center" vertical="center"/>
    </xf>
    <xf numFmtId="0" fontId="32" fillId="24" borderId="29" xfId="0" applyFont="1" applyFill="1" applyBorder="1" applyAlignment="1">
      <alignment horizontal="right" vertical="center"/>
    </xf>
    <xf numFmtId="0" fontId="30" fillId="20" borderId="127" xfId="0" applyFont="1" applyFill="1" applyBorder="1" applyAlignment="1">
      <alignment horizontal="center" vertical="center"/>
    </xf>
    <xf numFmtId="0" fontId="32" fillId="24" borderId="128" xfId="0" applyFont="1" applyFill="1" applyBorder="1" applyAlignment="1" applyProtection="1">
      <alignment horizontal="right" vertical="center"/>
      <protection/>
    </xf>
    <xf numFmtId="0" fontId="32" fillId="24" borderId="129" xfId="0" applyFont="1" applyFill="1" applyBorder="1" applyAlignment="1" applyProtection="1">
      <alignment horizontal="right" vertical="center"/>
      <protection/>
    </xf>
    <xf numFmtId="0" fontId="39" fillId="24" borderId="130" xfId="0" applyFont="1" applyFill="1" applyBorder="1" applyAlignment="1" applyProtection="1">
      <alignment horizontal="center" vertical="center"/>
      <protection/>
    </xf>
    <xf numFmtId="0" fontId="39" fillId="24" borderId="131" xfId="0" applyFont="1" applyFill="1" applyBorder="1" applyAlignment="1" applyProtection="1">
      <alignment horizontal="center" vertical="center"/>
      <protection/>
    </xf>
    <xf numFmtId="166" fontId="40" fillId="24" borderId="131" xfId="0" applyNumberFormat="1" applyFont="1" applyFill="1" applyBorder="1" applyAlignment="1" applyProtection="1">
      <alignment horizontal="center" vertical="center"/>
      <protection locked="0"/>
    </xf>
    <xf numFmtId="166" fontId="40" fillId="24" borderId="130" xfId="0" applyNumberFormat="1" applyFont="1" applyFill="1" applyBorder="1" applyAlignment="1" applyProtection="1">
      <alignment horizontal="center" vertical="center"/>
      <protection locked="0"/>
    </xf>
    <xf numFmtId="0" fontId="30" fillId="20" borderId="132" xfId="0" applyFont="1" applyFill="1" applyBorder="1" applyAlignment="1">
      <alignment horizontal="center" vertical="center"/>
    </xf>
    <xf numFmtId="166" fontId="40" fillId="24" borderId="130" xfId="0" applyNumberFormat="1" applyFont="1" applyFill="1" applyBorder="1" applyAlignment="1" applyProtection="1">
      <alignment horizontal="right" vertical="center"/>
      <protection locked="0"/>
    </xf>
    <xf numFmtId="166" fontId="40" fillId="24" borderId="133" xfId="0" applyNumberFormat="1" applyFont="1" applyFill="1" applyBorder="1" applyAlignment="1" applyProtection="1">
      <alignment horizontal="right" vertical="center"/>
      <protection locked="0"/>
    </xf>
    <xf numFmtId="0" fontId="42" fillId="0" borderId="4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41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4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61" xfId="0" applyFont="1" applyBorder="1" applyAlignment="1">
      <alignment/>
    </xf>
    <xf numFmtId="0" fontId="26" fillId="0" borderId="16" xfId="0" applyFont="1" applyBorder="1" applyAlignment="1">
      <alignment/>
    </xf>
    <xf numFmtId="2" fontId="30" fillId="0" borderId="71" xfId="0" applyNumberFormat="1" applyFont="1" applyBorder="1" applyAlignment="1" applyProtection="1">
      <alignment horizontal="center"/>
      <protection/>
    </xf>
    <xf numFmtId="2" fontId="30" fillId="0" borderId="82" xfId="0" applyNumberFormat="1" applyFont="1" applyBorder="1" applyAlignment="1" applyProtection="1">
      <alignment horizontal="center"/>
      <protection/>
    </xf>
    <xf numFmtId="2" fontId="30" fillId="0" borderId="89" xfId="0" applyNumberFormat="1" applyFont="1" applyBorder="1" applyAlignment="1" applyProtection="1">
      <alignment horizontal="center"/>
      <protection/>
    </xf>
    <xf numFmtId="2" fontId="45" fillId="0" borderId="40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0" fontId="46" fillId="0" borderId="42" xfId="0" applyFont="1" applyBorder="1" applyAlignment="1">
      <alignment/>
    </xf>
    <xf numFmtId="0" fontId="0" fillId="0" borderId="0" xfId="56" applyFont="1" applyProtection="1">
      <alignment/>
      <protection/>
    </xf>
    <xf numFmtId="1" fontId="14" fillId="0" borderId="39" xfId="0" applyNumberFormat="1" applyFont="1" applyBorder="1" applyAlignment="1">
      <alignment horizontal="center" vertical="center"/>
    </xf>
    <xf numFmtId="2" fontId="45" fillId="0" borderId="40" xfId="0" applyNumberFormat="1" applyFont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50" xfId="0" applyFont="1" applyFill="1" applyBorder="1" applyAlignment="1">
      <alignment horizontal="center" vertical="center"/>
    </xf>
    <xf numFmtId="0" fontId="42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42" fillId="0" borderId="59" xfId="0" applyFont="1" applyBorder="1" applyAlignment="1">
      <alignment/>
    </xf>
    <xf numFmtId="0" fontId="42" fillId="0" borderId="59" xfId="0" applyFont="1" applyBorder="1" applyAlignment="1">
      <alignment horizontal="center"/>
    </xf>
    <xf numFmtId="0" fontId="26" fillId="0" borderId="59" xfId="0" applyFont="1" applyBorder="1" applyAlignment="1">
      <alignment/>
    </xf>
    <xf numFmtId="0" fontId="46" fillId="0" borderId="60" xfId="0" applyFont="1" applyBorder="1" applyAlignment="1">
      <alignment/>
    </xf>
    <xf numFmtId="0" fontId="42" fillId="0" borderId="3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24" borderId="32" xfId="0" applyNumberFormat="1" applyFont="1" applyFill="1" applyBorder="1" applyAlignment="1" applyProtection="1">
      <alignment horizontal="left" vertical="center"/>
      <protection locked="0"/>
    </xf>
    <xf numFmtId="0" fontId="42" fillId="24" borderId="32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Font="1" applyFill="1" applyBorder="1" applyAlignment="1">
      <alignment horizontal="center" vertical="center"/>
    </xf>
    <xf numFmtId="0" fontId="0" fillId="0" borderId="40" xfId="0" applyNumberFormat="1" applyFont="1" applyBorder="1" applyAlignment="1" applyProtection="1">
      <alignment horizontal="left" vertical="center"/>
      <protection locked="0"/>
    </xf>
    <xf numFmtId="0" fontId="42" fillId="0" borderId="40" xfId="0" applyNumberFormat="1" applyFont="1" applyBorder="1" applyAlignment="1" applyProtection="1">
      <alignment horizontal="center" vertical="center"/>
      <protection locked="0"/>
    </xf>
    <xf numFmtId="0" fontId="0" fillId="24" borderId="40" xfId="0" applyNumberFormat="1" applyFont="1" applyFill="1" applyBorder="1" applyAlignment="1" applyProtection="1">
      <alignment horizontal="left" vertical="center"/>
      <protection locked="0"/>
    </xf>
    <xf numFmtId="0" fontId="42" fillId="2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/>
    </xf>
    <xf numFmtId="0" fontId="42" fillId="0" borderId="40" xfId="0" applyFont="1" applyBorder="1" applyAlignment="1">
      <alignment/>
    </xf>
    <xf numFmtId="0" fontId="42" fillId="0" borderId="91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165" fontId="43" fillId="0" borderId="35" xfId="0" applyNumberFormat="1" applyFont="1" applyBorder="1" applyAlignment="1">
      <alignment horizontal="center"/>
    </xf>
    <xf numFmtId="165" fontId="43" fillId="0" borderId="42" xfId="0" applyNumberFormat="1" applyFont="1" applyBorder="1" applyAlignment="1">
      <alignment horizontal="center"/>
    </xf>
    <xf numFmtId="165" fontId="43" fillId="0" borderId="42" xfId="0" applyNumberFormat="1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55" xfId="0" applyFont="1" applyBorder="1" applyAlignment="1">
      <alignment/>
    </xf>
    <xf numFmtId="0" fontId="0" fillId="0" borderId="50" xfId="0" applyNumberFormat="1" applyFont="1" applyBorder="1" applyAlignment="1" applyProtection="1">
      <alignment horizontal="left" vertical="center"/>
      <protection locked="0"/>
    </xf>
    <xf numFmtId="0" fontId="42" fillId="0" borderId="50" xfId="0" applyNumberFormat="1" applyFont="1" applyBorder="1" applyAlignment="1" applyProtection="1">
      <alignment horizontal="center" vertical="center"/>
      <protection locked="0"/>
    </xf>
    <xf numFmtId="0" fontId="43" fillId="0" borderId="53" xfId="0" applyFont="1" applyBorder="1" applyAlignment="1">
      <alignment horizontal="center" vertical="center"/>
    </xf>
    <xf numFmtId="165" fontId="43" fillId="0" borderId="54" xfId="0" applyNumberFormat="1" applyFont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1" fontId="43" fillId="0" borderId="35" xfId="0" applyNumberFormat="1" applyFont="1" applyFill="1" applyBorder="1" applyAlignment="1">
      <alignment horizontal="center" vertical="center"/>
    </xf>
    <xf numFmtId="1" fontId="43" fillId="0" borderId="42" xfId="0" applyNumberFormat="1" applyFont="1" applyFill="1" applyBorder="1" applyAlignment="1">
      <alignment horizontal="center" vertical="center"/>
    </xf>
    <xf numFmtId="0" fontId="42" fillId="0" borderId="54" xfId="0" applyFont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/>
    </xf>
    <xf numFmtId="0" fontId="43" fillId="0" borderId="39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1" xfId="0" applyFont="1" applyFill="1" applyBorder="1" applyAlignment="1">
      <alignment horizontal="center"/>
    </xf>
    <xf numFmtId="2" fontId="45" fillId="0" borderId="32" xfId="0" applyNumberFormat="1" applyFont="1" applyBorder="1" applyAlignment="1">
      <alignment horizontal="center"/>
    </xf>
    <xf numFmtId="0" fontId="45" fillId="0" borderId="4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rmal_chodv9_1" xfId="55"/>
    <cellStyle name="Normal_chodv9_temp" xfId="56"/>
    <cellStyle name="Normal_Tabulk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 val="0"/>
        <color rgb="FFFF0000"/>
      </font>
      <border/>
    </dxf>
    <dxf>
      <font>
        <b/>
        <i val="0"/>
        <color rgb="FF00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3C3F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</xdr:row>
      <xdr:rowOff>9525</xdr:rowOff>
    </xdr:from>
    <xdr:to>
      <xdr:col>14</xdr:col>
      <xdr:colOff>438150</xdr:colOff>
      <xdr:row>6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714375"/>
          <a:ext cx="1571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7"/>
  <sheetViews>
    <sheetView showGridLines="0" workbookViewId="0" topLeftCell="A1">
      <selection activeCell="AG18" sqref="AG18"/>
    </sheetView>
  </sheetViews>
  <sheetFormatPr defaultColWidth="9.140625" defaultRowHeight="12.75"/>
  <cols>
    <col min="1" max="1" width="4.7109375" style="1" customWidth="1"/>
    <col min="2" max="2" width="22.57421875" style="2" customWidth="1"/>
    <col min="3" max="3" width="5.00390625" style="0" customWidth="1"/>
    <col min="4" max="5" width="5.00390625" style="3" customWidth="1"/>
    <col min="6" max="12" width="5.00390625" style="0" customWidth="1"/>
    <col min="13" max="13" width="9.8515625" style="0" customWidth="1"/>
    <col min="14" max="14" width="7.140625" style="0" customWidth="1"/>
    <col min="15" max="15" width="9.7109375" style="0" customWidth="1"/>
    <col min="16" max="16" width="7.00390625" style="0" customWidth="1"/>
    <col min="17" max="20" width="6.140625" style="0" customWidth="1"/>
    <col min="21" max="21" width="8.421875" style="0" hidden="1" customWidth="1"/>
    <col min="22" max="22" width="9.421875" style="0" hidden="1" customWidth="1"/>
    <col min="23" max="28" width="0" style="0" hidden="1" customWidth="1"/>
    <col min="29" max="29" width="21.28125" style="0" hidden="1" customWidth="1"/>
    <col min="30" max="30" width="0" style="0" hidden="1" customWidth="1"/>
    <col min="33" max="33" width="18.421875" style="0" customWidth="1"/>
  </cols>
  <sheetData>
    <row r="1" spans="1:14" ht="20.25" customHeight="1">
      <c r="A1" s="562" t="s">
        <v>0</v>
      </c>
      <c r="B1" s="562"/>
      <c r="C1" s="562"/>
      <c r="D1" s="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4.25" customHeight="1">
      <c r="A2" s="5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R2">
        <v>2</v>
      </c>
      <c r="S2">
        <v>3</v>
      </c>
      <c r="T2">
        <v>4</v>
      </c>
    </row>
    <row r="3" spans="1:20" ht="21" customHeight="1">
      <c r="A3" s="6"/>
      <c r="B3" s="7" t="s">
        <v>1</v>
      </c>
      <c r="C3" s="2">
        <f>COUNT(C6:C59)</f>
        <v>36</v>
      </c>
      <c r="D3" s="2">
        <f aca="true" t="shared" si="0" ref="D3:L3">COUNT(D6:D65)</f>
        <v>43</v>
      </c>
      <c r="E3" s="2">
        <f t="shared" si="0"/>
        <v>37</v>
      </c>
      <c r="F3" s="2">
        <f t="shared" si="0"/>
        <v>35</v>
      </c>
      <c r="G3" s="2">
        <f t="shared" si="0"/>
        <v>35</v>
      </c>
      <c r="H3" s="2">
        <f t="shared" si="0"/>
        <v>37</v>
      </c>
      <c r="I3" s="2">
        <f t="shared" si="0"/>
        <v>32</v>
      </c>
      <c r="J3" s="2">
        <f t="shared" si="0"/>
        <v>33</v>
      </c>
      <c r="K3" s="2">
        <f t="shared" si="0"/>
        <v>35</v>
      </c>
      <c r="L3" s="2">
        <f t="shared" si="0"/>
        <v>33</v>
      </c>
      <c r="M3" s="2"/>
      <c r="N3" s="2"/>
      <c r="Q3">
        <v>6</v>
      </c>
      <c r="R3">
        <v>7</v>
      </c>
      <c r="S3">
        <v>8</v>
      </c>
      <c r="T3">
        <v>9</v>
      </c>
    </row>
    <row r="4" spans="1:28" s="14" customFormat="1" ht="21.75" customHeight="1" thickBot="1">
      <c r="A4" s="8"/>
      <c r="B4" s="9"/>
      <c r="C4" s="10">
        <v>1</v>
      </c>
      <c r="D4" s="10">
        <v>2</v>
      </c>
      <c r="E4" s="10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2"/>
      <c r="N4" s="13"/>
      <c r="P4" s="15" t="s">
        <v>2</v>
      </c>
      <c r="Q4" s="15" t="s">
        <v>3</v>
      </c>
      <c r="R4" s="15" t="s">
        <v>4</v>
      </c>
      <c r="S4" s="15" t="s">
        <v>5</v>
      </c>
      <c r="T4" s="15" t="s">
        <v>6</v>
      </c>
      <c r="U4" s="15"/>
      <c r="V4" s="14">
        <f aca="true" t="shared" si="1" ref="V4:AA4">100*W4</f>
        <v>1000000000000</v>
      </c>
      <c r="W4" s="14">
        <f t="shared" si="1"/>
        <v>10000000000</v>
      </c>
      <c r="X4" s="14">
        <f t="shared" si="1"/>
        <v>100000000</v>
      </c>
      <c r="Y4" s="14">
        <f t="shared" si="1"/>
        <v>1000000</v>
      </c>
      <c r="Z4" s="14">
        <f t="shared" si="1"/>
        <v>10000</v>
      </c>
      <c r="AA4" s="14">
        <f t="shared" si="1"/>
        <v>100</v>
      </c>
      <c r="AB4" s="14">
        <v>1</v>
      </c>
    </row>
    <row r="5" spans="1:32" ht="12.75" customHeight="1" thickBot="1">
      <c r="A5" s="16"/>
      <c r="B5" s="17" t="s">
        <v>7</v>
      </c>
      <c r="C5" s="18" t="s">
        <v>8</v>
      </c>
      <c r="D5" s="18" t="s">
        <v>8</v>
      </c>
      <c r="E5" s="18" t="s">
        <v>8</v>
      </c>
      <c r="F5" s="18" t="s">
        <v>8</v>
      </c>
      <c r="G5" s="18" t="s">
        <v>8</v>
      </c>
      <c r="H5" s="18" t="s">
        <v>8</v>
      </c>
      <c r="I5" s="18" t="s">
        <v>8</v>
      </c>
      <c r="J5" s="18" t="s">
        <v>8</v>
      </c>
      <c r="K5" s="18" t="s">
        <v>8</v>
      </c>
      <c r="L5" s="18" t="s">
        <v>8</v>
      </c>
      <c r="M5" s="19" t="s">
        <v>9</v>
      </c>
      <c r="N5" s="13"/>
      <c r="W5" s="157">
        <v>1</v>
      </c>
      <c r="X5" s="157">
        <v>2</v>
      </c>
      <c r="Y5" s="157">
        <v>3</v>
      </c>
      <c r="Z5" s="157">
        <v>4</v>
      </c>
      <c r="AA5" s="157">
        <v>5</v>
      </c>
      <c r="AB5" s="157">
        <v>6</v>
      </c>
      <c r="AC5" s="157"/>
      <c r="AD5" s="157"/>
      <c r="AE5" s="157"/>
      <c r="AF5" s="157"/>
    </row>
    <row r="6" spans="1:32" ht="12.75" customHeight="1">
      <c r="A6" s="20">
        <v>1</v>
      </c>
      <c r="B6" s="21" t="s">
        <v>60</v>
      </c>
      <c r="C6" s="22">
        <f>IF(ISERROR(VLOOKUP($B6,'Vysledky (1)'!$B$5:$T$50,19,FALSE)),"",VLOOKUP($B6,'Vysledky (1)'!$B$5:$T$50,19,FALSE))</f>
      </c>
      <c r="D6" s="22">
        <f>IF(ISERROR(VLOOKUP($B6,'Vysledky (2)'!$B$5:$T$50,19,FALSE)),"",VLOOKUP($B6,'Vysledky (2)'!$B$5:$T$50,19,FALSE))</f>
        <v>60</v>
      </c>
      <c r="E6" s="22">
        <f>IF(ISERROR(VLOOKUP($B6,'Vysledky (3)'!$B$5:$T$50,19,FALSE)),"",VLOOKUP($B6,'Vysledky (3)'!$B$5:$T$50,19,FALSE))</f>
        <v>55</v>
      </c>
      <c r="F6" s="22">
        <f>IF(ISERROR(VLOOKUP($B6,'Vysledky (4)'!$B$5:$T$50,19,FALSE)),"",VLOOKUP($B6,'Vysledky (4)'!$B$5:$T$50,19,FALSE))</f>
        <v>50</v>
      </c>
      <c r="G6" s="22">
        <f>IF(ISERROR(VLOOKUP($B6,'Vysledky (5)'!$B$5:$T$50,19,FALSE)),"",VLOOKUP($B6,'Vysledky (5)'!$B$5:$T$50,19,FALSE))</f>
      </c>
      <c r="H6" s="22">
        <f>IF(ISERROR(VLOOKUP($B6,'Vysledky (6)'!$B$5:$T$50,19,FALSE)),"",VLOOKUP($B6,'Vysledky (6)'!$B$5:$T$50,19,FALSE))</f>
        <v>39</v>
      </c>
      <c r="I6" s="22">
        <f>IF(ISERROR(VLOOKUP($B6,'Vysledky (7)'!$B$5:$T$50,19,FALSE)),"",VLOOKUP($B6,'Vysledky (7)'!$B$5:$T$50,19,FALSE))</f>
        <v>60</v>
      </c>
      <c r="J6" s="22">
        <f>IF(ISERROR(VLOOKUP($B6,'Vysledky (8)'!$B$5:$T$50,19,FALSE)),"",VLOOKUP($B6,'Vysledky (8)'!$B$5:$T$50,19,FALSE))</f>
        <v>60</v>
      </c>
      <c r="K6" s="22">
        <f>IF(ISERROR(VLOOKUP($B6,'Vysledky (9)'!$B$5:$T$46,19,FALSE)),"",VLOOKUP($B6,'Vysledky (9)'!$B$5:$T$46,19,FALSE))</f>
        <v>55</v>
      </c>
      <c r="L6" s="22">
        <f>IF(ISERROR(VLOOKUP($B6,'Vysledky (10)'!$B$5:$T$50,19,FALSE)),"",VLOOKUP($B6,'Vysledky (10)'!$B$5:$T$50,19,FALSE))</f>
        <v>78</v>
      </c>
      <c r="M6" s="23">
        <f aca="true" t="shared" si="2" ref="M6:M37">U6</f>
        <v>368</v>
      </c>
      <c r="N6" s="24"/>
      <c r="O6">
        <f aca="true" t="shared" si="3" ref="O6:O37">SUM(C6:L6)</f>
        <v>457</v>
      </c>
      <c r="P6">
        <f aca="true" t="shared" si="4" ref="P6:P37">COUNT(C6:L6)</f>
        <v>8</v>
      </c>
      <c r="Q6" s="25">
        <f aca="true" t="shared" si="5" ref="Q6:Q37">IF($P6&gt;Q$3,MIN($C6:$L6),0)</f>
        <v>39</v>
      </c>
      <c r="R6" s="25">
        <f aca="true" t="shared" si="6" ref="R6:T25">IF($P6&gt;R$3,SMALL($C6:$L6,R$2),0)</f>
        <v>50</v>
      </c>
      <c r="S6" s="25">
        <f t="shared" si="6"/>
        <v>0</v>
      </c>
      <c r="T6" s="25">
        <f t="shared" si="6"/>
        <v>0</v>
      </c>
      <c r="U6">
        <f aca="true" t="shared" si="7" ref="U6:U37">O6-SUM(Q6:T6)</f>
        <v>368</v>
      </c>
      <c r="V6">
        <f aca="true" t="shared" si="8" ref="V6:V37">U6*V$4</f>
        <v>368000000000000</v>
      </c>
      <c r="W6" s="158">
        <f aca="true" t="shared" si="9" ref="W6:AB15">IF(ISERROR(LARGE($C6:$L6,W$5)),0,LARGE($C6:$L6,W$5))*W$4</f>
        <v>780000000000</v>
      </c>
      <c r="X6" s="158">
        <f t="shared" si="9"/>
        <v>6000000000</v>
      </c>
      <c r="Y6" s="158">
        <f t="shared" si="9"/>
        <v>60000000</v>
      </c>
      <c r="Z6" s="158">
        <f t="shared" si="9"/>
        <v>600000</v>
      </c>
      <c r="AA6" s="158">
        <f t="shared" si="9"/>
        <v>5500</v>
      </c>
      <c r="AB6" s="158">
        <f t="shared" si="9"/>
        <v>55</v>
      </c>
      <c r="AC6" s="159">
        <f aca="true" t="shared" si="10" ref="AC6:AC37">SUM(V6:AB6)</f>
        <v>368786060605555</v>
      </c>
      <c r="AD6" s="160">
        <f aca="true" t="shared" si="11" ref="AD6:AD37">RANK(AC6,AC$6:AC$53)</f>
        <v>1</v>
      </c>
      <c r="AE6" s="158"/>
      <c r="AF6" s="158"/>
    </row>
    <row r="7" spans="1:30" ht="12.75" customHeight="1">
      <c r="A7" s="20">
        <f aca="true" t="shared" si="12" ref="A7:A38">A6+1</f>
        <v>2</v>
      </c>
      <c r="B7" s="21" t="s">
        <v>30</v>
      </c>
      <c r="C7" s="22">
        <f>IF(ISERROR(VLOOKUP($B7,'Vysledky (1)'!$B$5:$T$50,19,FALSE)),"",VLOOKUP($B7,'Vysledky (1)'!$B$5:$T$50,19,FALSE))</f>
        <v>24</v>
      </c>
      <c r="D7" s="22">
        <f>IF(ISERROR(VLOOKUP($B7,'Vysledky (2)'!$B$5:$T$50,19,FALSE)),"",VLOOKUP($B7,'Vysledky (2)'!$B$5:$T$50,19,FALSE))</f>
        <v>17</v>
      </c>
      <c r="E7" s="22">
        <f>IF(ISERROR(VLOOKUP($B7,'Vysledky (3)'!$B$5:$T$50,19,FALSE)),"",VLOOKUP($B7,'Vysledky (3)'!$B$5:$T$50,19,FALSE))</f>
        <v>28</v>
      </c>
      <c r="F7" s="22">
        <f>IF(ISERROR(VLOOKUP($B7,'Vysledky (4)'!$B$5:$T$50,19,FALSE)),"",VLOOKUP($B7,'Vysledky (4)'!$B$5:$T$50,19,FALSE))</f>
        <v>34</v>
      </c>
      <c r="G7" s="22">
        <f>IF(ISERROR(VLOOKUP($B7,'Vysledky (5)'!$B$5:$T$50,19,FALSE)),"",VLOOKUP($B7,'Vysledky (5)'!$B$5:$T$50,19,FALSE))</f>
        <v>45</v>
      </c>
      <c r="H7" s="22">
        <f>IF(ISERROR(VLOOKUP($B7,'Vysledky (6)'!$B$5:$T$50,19,FALSE)),"",VLOOKUP($B7,'Vysledky (6)'!$B$5:$T$50,19,FALSE))</f>
        <v>60</v>
      </c>
      <c r="I7" s="22">
        <f>IF(ISERROR(VLOOKUP($B7,'Vysledky (7)'!$B$5:$T$50,19,FALSE)),"",VLOOKUP($B7,'Vysledky (7)'!$B$5:$T$50,19,FALSE))</f>
        <v>50</v>
      </c>
      <c r="J7" s="22">
        <f>IF(ISERROR(VLOOKUP($B7,'Vysledky (8)'!$B$5:$T$50,19,FALSE)),"",VLOOKUP($B7,'Vysledky (8)'!$B$5:$T$50,19,FALSE))</f>
        <v>34</v>
      </c>
      <c r="K7" s="22">
        <f>IF(ISERROR(VLOOKUP($B7,'Vysledky (9)'!$B$5:$T$46,19,FALSE)),"",VLOOKUP($B7,'Vysledky (9)'!$B$5:$T$46,19,FALSE))</f>
        <v>42</v>
      </c>
      <c r="L7" s="22">
        <f>IF(ISERROR(VLOOKUP($B7,'Vysledky (10)'!$B$5:$T$50,19,FALSE)),"",VLOOKUP($B7,'Vysledky (10)'!$B$5:$T$50,19,FALSE))</f>
        <v>120</v>
      </c>
      <c r="M7" s="23">
        <f t="shared" si="2"/>
        <v>351</v>
      </c>
      <c r="N7" s="24"/>
      <c r="O7">
        <f t="shared" si="3"/>
        <v>454</v>
      </c>
      <c r="P7">
        <f t="shared" si="4"/>
        <v>10</v>
      </c>
      <c r="Q7" s="25">
        <f t="shared" si="5"/>
        <v>17</v>
      </c>
      <c r="R7" s="25">
        <f t="shared" si="6"/>
        <v>24</v>
      </c>
      <c r="S7" s="25">
        <f t="shared" si="6"/>
        <v>28</v>
      </c>
      <c r="T7" s="25">
        <f t="shared" si="6"/>
        <v>34</v>
      </c>
      <c r="U7">
        <f t="shared" si="7"/>
        <v>351</v>
      </c>
      <c r="V7">
        <f t="shared" si="8"/>
        <v>351000000000000</v>
      </c>
      <c r="W7" s="158">
        <f t="shared" si="9"/>
        <v>1200000000000</v>
      </c>
      <c r="X7" s="158">
        <f t="shared" si="9"/>
        <v>6000000000</v>
      </c>
      <c r="Y7" s="158">
        <f t="shared" si="9"/>
        <v>50000000</v>
      </c>
      <c r="Z7" s="158">
        <f t="shared" si="9"/>
        <v>450000</v>
      </c>
      <c r="AA7" s="158">
        <f t="shared" si="9"/>
        <v>4200</v>
      </c>
      <c r="AB7" s="158">
        <f t="shared" si="9"/>
        <v>34</v>
      </c>
      <c r="AC7" s="159">
        <f t="shared" si="10"/>
        <v>352206050454234</v>
      </c>
      <c r="AD7" s="160">
        <f t="shared" si="11"/>
        <v>2</v>
      </c>
    </row>
    <row r="8" spans="1:30" ht="12.75" customHeight="1">
      <c r="A8" s="20">
        <f t="shared" si="12"/>
        <v>3</v>
      </c>
      <c r="B8" s="26" t="s">
        <v>14</v>
      </c>
      <c r="C8" s="22">
        <f>IF(ISERROR(VLOOKUP($B8,'Vysledky (1)'!$B$5:$T$50,19,FALSE)),"",VLOOKUP($B8,'Vysledky (1)'!$B$5:$T$50,19,FALSE))</f>
        <v>39</v>
      </c>
      <c r="D8" s="22">
        <f>IF(ISERROR(VLOOKUP($B8,'Vysledky (2)'!$B$5:$T$50,19,FALSE)),"",VLOOKUP($B8,'Vysledky (2)'!$B$5:$T$50,19,FALSE))</f>
        <v>50</v>
      </c>
      <c r="E8" s="22">
        <f>IF(ISERROR(VLOOKUP($B8,'Vysledky (3)'!$B$5:$T$50,19,FALSE)),"",VLOOKUP($B8,'Vysledky (3)'!$B$5:$T$50,19,FALSE))</f>
        <v>60</v>
      </c>
      <c r="F8" s="22">
        <f>IF(ISERROR(VLOOKUP($B8,'Vysledky (4)'!$B$5:$T$50,19,FALSE)),"",VLOOKUP($B8,'Vysledky (4)'!$B$5:$T$50,19,FALSE))</f>
        <v>13</v>
      </c>
      <c r="G8" s="22">
        <f>IF(ISERROR(VLOOKUP($B8,'Vysledky (5)'!$B$5:$T$50,19,FALSE)),"",VLOOKUP($B8,'Vysledky (5)'!$B$5:$T$50,19,FALSE))</f>
      </c>
      <c r="H8" s="22">
        <f>IF(ISERROR(VLOOKUP($B8,'Vysledky (6)'!$B$5:$T$50,19,FALSE)),"",VLOOKUP($B8,'Vysledky (6)'!$B$5:$T$50,19,FALSE))</f>
        <v>6</v>
      </c>
      <c r="I8" s="22">
        <f>IF(ISERROR(VLOOKUP($B8,'Vysledky (7)'!$B$5:$T$50,19,FALSE)),"",VLOOKUP($B8,'Vysledky (7)'!$B$5:$T$50,19,FALSE))</f>
        <v>18</v>
      </c>
      <c r="J8" s="22">
        <f>IF(ISERROR(VLOOKUP($B8,'Vysledky (8)'!$B$5:$T$50,19,FALSE)),"",VLOOKUP($B8,'Vysledky (8)'!$B$5:$T$50,19,FALSE))</f>
        <v>50</v>
      </c>
      <c r="K8" s="22">
        <f>IF(ISERROR(VLOOKUP($B8,'Vysledky (9)'!$B$5:$T$46,19,FALSE)),"",VLOOKUP($B8,'Vysledky (9)'!$B$5:$T$46,19,FALSE))</f>
        <v>34</v>
      </c>
      <c r="L8" s="22">
        <f>IF(ISERROR(VLOOKUP($B8,'Vysledky (10)'!$B$5:$T$50,19,FALSE)),"",VLOOKUP($B8,'Vysledky (10)'!$B$5:$T$50,19,FALSE))</f>
        <v>84</v>
      </c>
      <c r="M8" s="23">
        <f t="shared" si="2"/>
        <v>317</v>
      </c>
      <c r="N8" s="24"/>
      <c r="O8">
        <f t="shared" si="3"/>
        <v>354</v>
      </c>
      <c r="P8">
        <f t="shared" si="4"/>
        <v>9</v>
      </c>
      <c r="Q8" s="25">
        <f t="shared" si="5"/>
        <v>6</v>
      </c>
      <c r="R8" s="25">
        <f t="shared" si="6"/>
        <v>13</v>
      </c>
      <c r="S8" s="25">
        <f t="shared" si="6"/>
        <v>18</v>
      </c>
      <c r="T8" s="25">
        <f t="shared" si="6"/>
        <v>0</v>
      </c>
      <c r="U8">
        <f t="shared" si="7"/>
        <v>317</v>
      </c>
      <c r="V8">
        <f t="shared" si="8"/>
        <v>317000000000000</v>
      </c>
      <c r="W8" s="158">
        <f t="shared" si="9"/>
        <v>840000000000</v>
      </c>
      <c r="X8" s="158">
        <f t="shared" si="9"/>
        <v>6000000000</v>
      </c>
      <c r="Y8" s="158">
        <f t="shared" si="9"/>
        <v>50000000</v>
      </c>
      <c r="Z8" s="158">
        <f t="shared" si="9"/>
        <v>500000</v>
      </c>
      <c r="AA8" s="158">
        <f t="shared" si="9"/>
        <v>3900</v>
      </c>
      <c r="AB8" s="158">
        <f t="shared" si="9"/>
        <v>34</v>
      </c>
      <c r="AC8" s="159">
        <f t="shared" si="10"/>
        <v>317846050503934</v>
      </c>
      <c r="AD8" s="160">
        <f t="shared" si="11"/>
        <v>3</v>
      </c>
    </row>
    <row r="9" spans="1:30" ht="12.75" customHeight="1">
      <c r="A9" s="20">
        <f t="shared" si="12"/>
        <v>4</v>
      </c>
      <c r="B9" s="21" t="s">
        <v>36</v>
      </c>
      <c r="C9" s="22">
        <f>IF(ISERROR(VLOOKUP($B9,'Vysledky (1)'!$B$5:$T$50,19,FALSE)),"",VLOOKUP($B9,'Vysledky (1)'!$B$5:$T$50,19,FALSE))</f>
        <v>50</v>
      </c>
      <c r="D9" s="22">
        <f>IF(ISERROR(VLOOKUP($B9,'Vysledky (2)'!$B$5:$T$50,19,FALSE)),"",VLOOKUP($B9,'Vysledky (2)'!$B$5:$T$50,19,FALSE))</f>
        <v>23</v>
      </c>
      <c r="E9" s="22">
        <f>IF(ISERROR(VLOOKUP($B9,'Vysledky (3)'!$B$5:$T$50,19,FALSE)),"",VLOOKUP($B9,'Vysledky (3)'!$B$5:$T$50,19,FALSE))</f>
        <v>5</v>
      </c>
      <c r="F9" s="22">
        <f>IF(ISERROR(VLOOKUP($B9,'Vysledky (4)'!$B$5:$T$50,19,FALSE)),"",VLOOKUP($B9,'Vysledky (4)'!$B$5:$T$50,19,FALSE))</f>
        <v>23</v>
      </c>
      <c r="G9" s="22">
        <f>IF(ISERROR(VLOOKUP($B9,'Vysledky (5)'!$B$5:$T$50,19,FALSE)),"",VLOOKUP($B9,'Vysledky (5)'!$B$5:$T$50,19,FALSE))</f>
        <v>42</v>
      </c>
      <c r="H9" s="22">
        <f>IF(ISERROR(VLOOKUP($B9,'Vysledky (6)'!$B$5:$T$50,19,FALSE)),"",VLOOKUP($B9,'Vysledky (6)'!$B$5:$T$50,19,FALSE))</f>
        <v>50</v>
      </c>
      <c r="I9" s="22">
        <f>IF(ISERROR(VLOOKUP($B9,'Vysledky (7)'!$B$5:$T$50,19,FALSE)),"",VLOOKUP($B9,'Vysledky (7)'!$B$5:$T$50,19,FALSE))</f>
        <v>45</v>
      </c>
      <c r="J9" s="22">
        <f>IF(ISERROR(VLOOKUP($B9,'Vysledky (8)'!$B$5:$T$50,19,FALSE)),"",VLOOKUP($B9,'Vysledky (8)'!$B$5:$T$50,19,FALSE))</f>
        <v>36</v>
      </c>
      <c r="K9" s="22">
        <f>IF(ISERROR(VLOOKUP($B9,'Vysledky (9)'!$B$5:$T$46,19,FALSE)),"",VLOOKUP($B9,'Vysledky (9)'!$B$5:$T$46,19,FALSE))</f>
        <v>39</v>
      </c>
      <c r="L9" s="22">
        <f>IF(ISERROR(VLOOKUP($B9,'Vysledky (10)'!$B$5:$T$50,19,FALSE)),"",VLOOKUP($B9,'Vysledky (10)'!$B$5:$T$50,19,FALSE))</f>
        <v>90</v>
      </c>
      <c r="M9" s="23">
        <f t="shared" si="2"/>
        <v>316</v>
      </c>
      <c r="N9" s="24"/>
      <c r="O9">
        <f t="shared" si="3"/>
        <v>403</v>
      </c>
      <c r="P9">
        <f t="shared" si="4"/>
        <v>10</v>
      </c>
      <c r="Q9" s="25">
        <f t="shared" si="5"/>
        <v>5</v>
      </c>
      <c r="R9" s="25">
        <f t="shared" si="6"/>
        <v>23</v>
      </c>
      <c r="S9" s="25">
        <f t="shared" si="6"/>
        <v>23</v>
      </c>
      <c r="T9" s="25">
        <f t="shared" si="6"/>
        <v>36</v>
      </c>
      <c r="U9">
        <f t="shared" si="7"/>
        <v>316</v>
      </c>
      <c r="V9">
        <f t="shared" si="8"/>
        <v>316000000000000</v>
      </c>
      <c r="W9" s="158">
        <f t="shared" si="9"/>
        <v>900000000000</v>
      </c>
      <c r="X9" s="158">
        <f t="shared" si="9"/>
        <v>5000000000</v>
      </c>
      <c r="Y9" s="158">
        <f t="shared" si="9"/>
        <v>50000000</v>
      </c>
      <c r="Z9" s="158">
        <f t="shared" si="9"/>
        <v>450000</v>
      </c>
      <c r="AA9" s="158">
        <f t="shared" si="9"/>
        <v>4200</v>
      </c>
      <c r="AB9" s="158">
        <f t="shared" si="9"/>
        <v>39</v>
      </c>
      <c r="AC9" s="159">
        <f t="shared" si="10"/>
        <v>316905050454239</v>
      </c>
      <c r="AD9" s="160">
        <f t="shared" si="11"/>
        <v>4</v>
      </c>
    </row>
    <row r="10" spans="1:30" ht="12.75" customHeight="1">
      <c r="A10" s="20">
        <f t="shared" si="12"/>
        <v>5</v>
      </c>
      <c r="B10" s="21" t="s">
        <v>75</v>
      </c>
      <c r="C10" s="22">
        <f>IF(ISERROR(VLOOKUP($B10,'Vysledky (1)'!$B$5:$T$50,19,FALSE)),"",VLOOKUP($B10,'Vysledky (1)'!$B$5:$T$50,19,FALSE))</f>
        <v>45</v>
      </c>
      <c r="D10" s="22">
        <f>IF(ISERROR(VLOOKUP($B10,'Vysledky (2)'!$B$5:$T$50,19,FALSE)),"",VLOOKUP($B10,'Vysledky (2)'!$B$5:$T$50,19,FALSE))</f>
        <v>21</v>
      </c>
      <c r="E10" s="22">
        <f>IF(ISERROR(VLOOKUP($B10,'Vysledky (3)'!$B$5:$T$50,19,FALSE)),"",VLOOKUP($B10,'Vysledky (3)'!$B$5:$T$50,19,FALSE))</f>
        <v>36</v>
      </c>
      <c r="F10" s="22">
        <f>IF(ISERROR(VLOOKUP($B10,'Vysledky (4)'!$B$5:$T$50,19,FALSE)),"",VLOOKUP($B10,'Vysledky (4)'!$B$5:$T$50,19,FALSE))</f>
        <v>60</v>
      </c>
      <c r="G10" s="22">
        <f>IF(ISERROR(VLOOKUP($B10,'Vysledky (5)'!$B$5:$T$50,19,FALSE)),"",VLOOKUP($B10,'Vysledky (5)'!$B$5:$T$50,19,FALSE))</f>
        <v>50</v>
      </c>
      <c r="H10" s="22">
        <f>IF(ISERROR(VLOOKUP($B10,'Vysledky (6)'!$B$5:$T$50,19,FALSE)),"",VLOOKUP($B10,'Vysledky (6)'!$B$5:$T$50,19,FALSE))</f>
        <v>20</v>
      </c>
      <c r="I10" s="22">
        <f>IF(ISERROR(VLOOKUP($B10,'Vysledky (7)'!$B$5:$T$50,19,FALSE)),"",VLOOKUP($B10,'Vysledky (7)'!$B$5:$T$50,19,FALSE))</f>
        <v>39</v>
      </c>
      <c r="J10" s="22">
        <f>IF(ISERROR(VLOOKUP($B10,'Vysledky (8)'!$B$5:$T$50,19,FALSE)),"",VLOOKUP($B10,'Vysledky (8)'!$B$5:$T$50,19,FALSE))</f>
        <v>26</v>
      </c>
      <c r="K10" s="22">
        <f>IF(ISERROR(VLOOKUP($B10,'Vysledky (9)'!$B$5:$T$46,19,FALSE)),"",VLOOKUP($B10,'Vysledky (9)'!$B$5:$T$46,19,FALSE))</f>
        <v>45</v>
      </c>
      <c r="L10" s="22">
        <f>IF(ISERROR(VLOOKUP($B10,'Vysledky (10)'!$B$5:$T$50,19,FALSE)),"",VLOOKUP($B10,'Vysledky (10)'!$B$5:$T$50,19,FALSE))</f>
        <v>60</v>
      </c>
      <c r="M10" s="23">
        <f t="shared" si="2"/>
        <v>299</v>
      </c>
      <c r="N10" s="24"/>
      <c r="O10">
        <f t="shared" si="3"/>
        <v>402</v>
      </c>
      <c r="P10">
        <f t="shared" si="4"/>
        <v>10</v>
      </c>
      <c r="Q10" s="25">
        <f t="shared" si="5"/>
        <v>20</v>
      </c>
      <c r="R10" s="25">
        <f t="shared" si="6"/>
        <v>21</v>
      </c>
      <c r="S10" s="25">
        <f t="shared" si="6"/>
        <v>26</v>
      </c>
      <c r="T10" s="25">
        <f t="shared" si="6"/>
        <v>36</v>
      </c>
      <c r="U10">
        <f t="shared" si="7"/>
        <v>299</v>
      </c>
      <c r="V10">
        <f t="shared" si="8"/>
        <v>299000000000000</v>
      </c>
      <c r="W10" s="158">
        <f t="shared" si="9"/>
        <v>600000000000</v>
      </c>
      <c r="X10" s="158">
        <f t="shared" si="9"/>
        <v>6000000000</v>
      </c>
      <c r="Y10" s="158">
        <f t="shared" si="9"/>
        <v>50000000</v>
      </c>
      <c r="Z10" s="158">
        <f t="shared" si="9"/>
        <v>450000</v>
      </c>
      <c r="AA10" s="158">
        <f t="shared" si="9"/>
        <v>4500</v>
      </c>
      <c r="AB10" s="158">
        <f t="shared" si="9"/>
        <v>39</v>
      </c>
      <c r="AC10" s="159">
        <f t="shared" si="10"/>
        <v>299606050454539</v>
      </c>
      <c r="AD10" s="160">
        <f t="shared" si="11"/>
        <v>5</v>
      </c>
    </row>
    <row r="11" spans="1:30" ht="12.75" customHeight="1">
      <c r="A11" s="20">
        <f t="shared" si="12"/>
        <v>6</v>
      </c>
      <c r="B11" s="21" t="s">
        <v>34</v>
      </c>
      <c r="C11" s="22">
        <f>IF(ISERROR(VLOOKUP($B11,'Vysledky (1)'!$B$5:$T$50,19,FALSE)),"",VLOOKUP($B11,'Vysledky (1)'!$B$5:$T$50,19,FALSE))</f>
        <v>28</v>
      </c>
      <c r="D11" s="22">
        <f>IF(ISERROR(VLOOKUP($B11,'Vysledky (2)'!$B$5:$T$50,19,FALSE)),"",VLOOKUP($B11,'Vysledky (2)'!$B$5:$T$50,19,FALSE))</f>
        <v>0</v>
      </c>
      <c r="E11" s="22">
        <f>IF(ISERROR(VLOOKUP($B11,'Vysledky (3)'!$B$5:$T$50,19,FALSE)),"",VLOOKUP($B11,'Vysledky (3)'!$B$5:$T$50,19,FALSE))</f>
        <v>45</v>
      </c>
      <c r="F11" s="22">
        <f>IF(ISERROR(VLOOKUP($B11,'Vysledky (4)'!$B$5:$T$50,19,FALSE)),"",VLOOKUP($B11,'Vysledky (4)'!$B$5:$T$50,19,FALSE))</f>
        <v>3</v>
      </c>
      <c r="G11" s="22">
        <f>IF(ISERROR(VLOOKUP($B11,'Vysledky (5)'!$B$5:$T$50,19,FALSE)),"",VLOOKUP($B11,'Vysledky (5)'!$B$5:$T$50,19,FALSE))</f>
        <v>15</v>
      </c>
      <c r="H11" s="22">
        <f>IF(ISERROR(VLOOKUP($B11,'Vysledky (6)'!$B$5:$T$50,19,FALSE)),"",VLOOKUP($B11,'Vysledky (6)'!$B$5:$T$50,19,FALSE))</f>
        <v>55</v>
      </c>
      <c r="I11" s="22">
        <f>IF(ISERROR(VLOOKUP($B11,'Vysledky (7)'!$B$5:$T$50,19,FALSE)),"",VLOOKUP($B11,'Vysledky (7)'!$B$5:$T$50,19,FALSE))</f>
        <v>17</v>
      </c>
      <c r="J11" s="22">
        <f>IF(ISERROR(VLOOKUP($B11,'Vysledky (8)'!$B$5:$T$50,19,FALSE)),"",VLOOKUP($B11,'Vysledky (8)'!$B$5:$T$50,19,FALSE))</f>
        <v>45</v>
      </c>
      <c r="K11" s="22">
        <f>IF(ISERROR(VLOOKUP($B11,'Vysledky (9)'!$B$5:$T$46,19,FALSE)),"",VLOOKUP($B11,'Vysledky (9)'!$B$5:$T$46,19,FALSE))</f>
        <v>8</v>
      </c>
      <c r="L11" s="22">
        <f>IF(ISERROR(VLOOKUP($B11,'Vysledky (10)'!$B$5:$T$50,19,FALSE)),"",VLOOKUP($B11,'Vysledky (10)'!$B$5:$T$50,19,FALSE))</f>
        <v>100</v>
      </c>
      <c r="M11" s="23">
        <f t="shared" si="2"/>
        <v>290</v>
      </c>
      <c r="N11" s="24"/>
      <c r="O11">
        <f t="shared" si="3"/>
        <v>316</v>
      </c>
      <c r="P11">
        <f t="shared" si="4"/>
        <v>10</v>
      </c>
      <c r="Q11" s="25">
        <f t="shared" si="5"/>
        <v>0</v>
      </c>
      <c r="R11" s="25">
        <f t="shared" si="6"/>
        <v>3</v>
      </c>
      <c r="S11" s="25">
        <f t="shared" si="6"/>
        <v>8</v>
      </c>
      <c r="T11" s="25">
        <f t="shared" si="6"/>
        <v>15</v>
      </c>
      <c r="U11">
        <f t="shared" si="7"/>
        <v>290</v>
      </c>
      <c r="V11">
        <f t="shared" si="8"/>
        <v>290000000000000</v>
      </c>
      <c r="W11" s="158">
        <f t="shared" si="9"/>
        <v>1000000000000</v>
      </c>
      <c r="X11" s="158">
        <f t="shared" si="9"/>
        <v>5500000000</v>
      </c>
      <c r="Y11" s="158">
        <f t="shared" si="9"/>
        <v>45000000</v>
      </c>
      <c r="Z11" s="158">
        <f t="shared" si="9"/>
        <v>450000</v>
      </c>
      <c r="AA11" s="158">
        <f t="shared" si="9"/>
        <v>2800</v>
      </c>
      <c r="AB11" s="158">
        <f t="shared" si="9"/>
        <v>17</v>
      </c>
      <c r="AC11" s="159">
        <f t="shared" si="10"/>
        <v>291005545452817</v>
      </c>
      <c r="AD11" s="160">
        <f t="shared" si="11"/>
        <v>6</v>
      </c>
    </row>
    <row r="12" spans="1:30" ht="12.75" customHeight="1">
      <c r="A12" s="20">
        <f t="shared" si="12"/>
        <v>7</v>
      </c>
      <c r="B12" s="21" t="s">
        <v>13</v>
      </c>
      <c r="C12" s="22">
        <f>IF(ISERROR(VLOOKUP($B12,'Vysledky (1)'!$B$5:$T$50,19,FALSE)),"",VLOOKUP($B12,'Vysledky (1)'!$B$5:$T$50,19,FALSE))</f>
        <v>36</v>
      </c>
      <c r="D12" s="22">
        <f>IF(ISERROR(VLOOKUP($B12,'Vysledky (2)'!$B$5:$T$50,19,FALSE)),"",VLOOKUP($B12,'Vysledky (2)'!$B$5:$T$50,19,FALSE))</f>
        <v>39</v>
      </c>
      <c r="E12" s="22">
        <f>IF(ISERROR(VLOOKUP($B12,'Vysledky (3)'!$B$5:$T$50,19,FALSE)),"",VLOOKUP($B12,'Vysledky (3)'!$B$5:$T$50,19,FALSE))</f>
        <v>24</v>
      </c>
      <c r="F12" s="22">
        <f>IF(ISERROR(VLOOKUP($B12,'Vysledky (4)'!$B$5:$T$50,19,FALSE)),"",VLOOKUP($B12,'Vysledky (4)'!$B$5:$T$50,19,FALSE))</f>
        <v>45</v>
      </c>
      <c r="G12" s="22">
        <f>IF(ISERROR(VLOOKUP($B12,'Vysledky (5)'!$B$5:$T$50,19,FALSE)),"",VLOOKUP($B12,'Vysledky (5)'!$B$5:$T$50,19,FALSE))</f>
        <v>34</v>
      </c>
      <c r="H12" s="22">
        <f>IF(ISERROR(VLOOKUP($B12,'Vysledky (6)'!$B$5:$T$50,19,FALSE)),"",VLOOKUP($B12,'Vysledky (6)'!$B$5:$T$50,19,FALSE))</f>
        <v>23</v>
      </c>
      <c r="I12" s="22">
        <f>IF(ISERROR(VLOOKUP($B12,'Vysledky (7)'!$B$5:$T$50,19,FALSE)),"",VLOOKUP($B12,'Vysledky (7)'!$B$5:$T$50,19,FALSE))</f>
        <v>19</v>
      </c>
      <c r="J12" s="22">
        <f>IF(ISERROR(VLOOKUP($B12,'Vysledky (8)'!$B$5:$T$50,19,FALSE)),"",VLOOKUP($B12,'Vysledky (8)'!$B$5:$T$50,19,FALSE))</f>
        <v>21</v>
      </c>
      <c r="K12" s="22">
        <f>IF(ISERROR(VLOOKUP($B12,'Vysledky (9)'!$B$5:$T$46,19,FALSE)),"",VLOOKUP($B12,'Vysledky (9)'!$B$5:$T$46,19,FALSE))</f>
        <v>10</v>
      </c>
      <c r="L12" s="22">
        <f>IF(ISERROR(VLOOKUP($B12,'Vysledky (10)'!$B$5:$T$50,19,FALSE)),"",VLOOKUP($B12,'Vysledky (10)'!$B$5:$T$50,19,FALSE))</f>
        <v>110</v>
      </c>
      <c r="M12" s="23">
        <f t="shared" si="2"/>
        <v>288</v>
      </c>
      <c r="N12" s="24"/>
      <c r="O12">
        <f t="shared" si="3"/>
        <v>361</v>
      </c>
      <c r="P12">
        <f t="shared" si="4"/>
        <v>10</v>
      </c>
      <c r="Q12" s="25">
        <f t="shared" si="5"/>
        <v>10</v>
      </c>
      <c r="R12" s="25">
        <f t="shared" si="6"/>
        <v>19</v>
      </c>
      <c r="S12" s="25">
        <f t="shared" si="6"/>
        <v>21</v>
      </c>
      <c r="T12" s="25">
        <f t="shared" si="6"/>
        <v>23</v>
      </c>
      <c r="U12">
        <f t="shared" si="7"/>
        <v>288</v>
      </c>
      <c r="V12">
        <f t="shared" si="8"/>
        <v>288000000000000</v>
      </c>
      <c r="W12" s="158">
        <f t="shared" si="9"/>
        <v>1100000000000</v>
      </c>
      <c r="X12" s="158">
        <f t="shared" si="9"/>
        <v>4500000000</v>
      </c>
      <c r="Y12" s="158">
        <f t="shared" si="9"/>
        <v>39000000</v>
      </c>
      <c r="Z12" s="158">
        <f t="shared" si="9"/>
        <v>360000</v>
      </c>
      <c r="AA12" s="158">
        <f t="shared" si="9"/>
        <v>3400</v>
      </c>
      <c r="AB12" s="158">
        <f t="shared" si="9"/>
        <v>24</v>
      </c>
      <c r="AC12" s="159">
        <f t="shared" si="10"/>
        <v>289104539363424</v>
      </c>
      <c r="AD12" s="160">
        <f t="shared" si="11"/>
        <v>7</v>
      </c>
    </row>
    <row r="13" spans="1:30" ht="12.75" customHeight="1">
      <c r="A13" s="20">
        <f t="shared" si="12"/>
        <v>8</v>
      </c>
      <c r="B13" s="21" t="s">
        <v>70</v>
      </c>
      <c r="C13" s="22">
        <f>IF(ISERROR(VLOOKUP($B13,'Vysledky (1)'!$B$5:$T$50,19,FALSE)),"",VLOOKUP($B13,'Vysledky (1)'!$B$5:$T$50,19,FALSE))</f>
        <v>19</v>
      </c>
      <c r="D13" s="22">
        <f>IF(ISERROR(VLOOKUP($B13,'Vysledky (2)'!$B$5:$T$50,19,FALSE)),"",VLOOKUP($B13,'Vysledky (2)'!$B$5:$T$50,19,FALSE))</f>
        <v>0</v>
      </c>
      <c r="E13" s="22">
        <f>IF(ISERROR(VLOOKUP($B13,'Vysledky (3)'!$B$5:$T$50,19,FALSE)),"",VLOOKUP($B13,'Vysledky (3)'!$B$5:$T$50,19,FALSE))</f>
      </c>
      <c r="F13" s="22">
        <f>IF(ISERROR(VLOOKUP($B13,'Vysledky (4)'!$B$5:$T$50,19,FALSE)),"",VLOOKUP($B13,'Vysledky (4)'!$B$5:$T$50,19,FALSE))</f>
      </c>
      <c r="G13" s="22">
        <f>IF(ISERROR(VLOOKUP($B13,'Vysledky (5)'!$B$5:$T$50,19,FALSE)),"",VLOOKUP($B13,'Vysledky (5)'!$B$5:$T$50,19,FALSE))</f>
        <v>60</v>
      </c>
      <c r="H13" s="22">
        <f>IF(ISERROR(VLOOKUP($B13,'Vysledky (6)'!$B$5:$T$50,19,FALSE)),"",VLOOKUP($B13,'Vysledky (6)'!$B$5:$T$50,19,FALSE))</f>
        <v>9</v>
      </c>
      <c r="I13" s="22">
        <f>IF(ISERROR(VLOOKUP($B13,'Vysledky (7)'!$B$5:$T$50,19,FALSE)),"",VLOOKUP($B13,'Vysledky (7)'!$B$5:$T$50,19,FALSE))</f>
        <v>55</v>
      </c>
      <c r="J13" s="22">
        <f>IF(ISERROR(VLOOKUP($B13,'Vysledky (8)'!$B$5:$T$50,19,FALSE)),"",VLOOKUP($B13,'Vysledky (8)'!$B$5:$T$50,19,FALSE))</f>
        <v>32</v>
      </c>
      <c r="K13" s="22">
        <f>IF(ISERROR(VLOOKUP($B13,'Vysledky (9)'!$B$5:$T$46,19,FALSE)),"",VLOOKUP($B13,'Vysledky (9)'!$B$5:$T$46,19,FALSE))</f>
        <v>36</v>
      </c>
      <c r="L13" s="22">
        <f>IF(ISERROR(VLOOKUP($B13,'Vysledky (10)'!$B$5:$T$50,19,FALSE)),"",VLOOKUP($B13,'Vysledky (10)'!$B$5:$T$50,19,FALSE))</f>
        <v>56</v>
      </c>
      <c r="M13" s="23">
        <f t="shared" si="2"/>
        <v>258</v>
      </c>
      <c r="N13" s="24"/>
      <c r="O13">
        <f t="shared" si="3"/>
        <v>267</v>
      </c>
      <c r="P13">
        <f t="shared" si="4"/>
        <v>8</v>
      </c>
      <c r="Q13" s="25">
        <f t="shared" si="5"/>
        <v>0</v>
      </c>
      <c r="R13" s="25">
        <f t="shared" si="6"/>
        <v>9</v>
      </c>
      <c r="S13" s="25">
        <f t="shared" si="6"/>
        <v>0</v>
      </c>
      <c r="T13" s="25">
        <f t="shared" si="6"/>
        <v>0</v>
      </c>
      <c r="U13">
        <f t="shared" si="7"/>
        <v>258</v>
      </c>
      <c r="V13">
        <f t="shared" si="8"/>
        <v>258000000000000</v>
      </c>
      <c r="W13" s="158">
        <f t="shared" si="9"/>
        <v>600000000000</v>
      </c>
      <c r="X13" s="158">
        <f t="shared" si="9"/>
        <v>5600000000</v>
      </c>
      <c r="Y13" s="158">
        <f t="shared" si="9"/>
        <v>55000000</v>
      </c>
      <c r="Z13" s="158">
        <f t="shared" si="9"/>
        <v>360000</v>
      </c>
      <c r="AA13" s="158">
        <f t="shared" si="9"/>
        <v>3200</v>
      </c>
      <c r="AB13" s="158">
        <f t="shared" si="9"/>
        <v>19</v>
      </c>
      <c r="AC13" s="159">
        <f t="shared" si="10"/>
        <v>258605655363219</v>
      </c>
      <c r="AD13" s="160">
        <f t="shared" si="11"/>
        <v>8</v>
      </c>
    </row>
    <row r="14" spans="1:30" ht="12.75" customHeight="1">
      <c r="A14" s="20">
        <f t="shared" si="12"/>
        <v>9</v>
      </c>
      <c r="B14" s="26" t="s">
        <v>37</v>
      </c>
      <c r="C14" s="22">
        <f>IF(ISERROR(VLOOKUP($B14,'Vysledky (1)'!$B$5:$T$50,19,FALSE)),"",VLOOKUP($B14,'Vysledky (1)'!$B$5:$T$50,19,FALSE))</f>
        <v>26</v>
      </c>
      <c r="D14" s="22">
        <f>IF(ISERROR(VLOOKUP($B14,'Vysledky (2)'!$B$5:$T$50,19,FALSE)),"",VLOOKUP($B14,'Vysledky (2)'!$B$5:$T$50,19,FALSE))</f>
        <v>55</v>
      </c>
      <c r="E14" s="22">
        <f>IF(ISERROR(VLOOKUP($B14,'Vysledky (3)'!$B$5:$T$50,19,FALSE)),"",VLOOKUP($B14,'Vysledky (3)'!$B$5:$T$50,19,FALSE))</f>
        <v>50</v>
      </c>
      <c r="F14" s="22">
        <f>IF(ISERROR(VLOOKUP($B14,'Vysledky (4)'!$B$5:$T$50,19,FALSE)),"",VLOOKUP($B14,'Vysledky (4)'!$B$5:$T$50,19,FALSE))</f>
        <v>22</v>
      </c>
      <c r="G14" s="22">
        <f>IF(ISERROR(VLOOKUP($B14,'Vysledky (5)'!$B$5:$T$50,19,FALSE)),"",VLOOKUP($B14,'Vysledky (5)'!$B$5:$T$50,19,FALSE))</f>
        <v>24</v>
      </c>
      <c r="H14" s="22">
        <f>IF(ISERROR(VLOOKUP($B14,'Vysledky (6)'!$B$5:$T$50,19,FALSE)),"",VLOOKUP($B14,'Vysledky (6)'!$B$5:$T$50,19,FALSE))</f>
        <v>28</v>
      </c>
      <c r="I14" s="22">
        <f>IF(ISERROR(VLOOKUP($B14,'Vysledky (7)'!$B$5:$T$50,19,FALSE)),"",VLOOKUP($B14,'Vysledky (7)'!$B$5:$T$50,19,FALSE))</f>
        <v>15</v>
      </c>
      <c r="J14" s="22">
        <f>IF(ISERROR(VLOOKUP($B14,'Vysledky (8)'!$B$5:$T$50,19,FALSE)),"",VLOOKUP($B14,'Vysledky (8)'!$B$5:$T$50,19,FALSE))</f>
        <v>7</v>
      </c>
      <c r="K14" s="22">
        <f>IF(ISERROR(VLOOKUP($B14,'Vysledky (9)'!$B$5:$T$46,19,FALSE)),"",VLOOKUP($B14,'Vysledky (9)'!$B$5:$T$46,19,FALSE))</f>
        <v>26</v>
      </c>
      <c r="L14" s="22">
        <f>IF(ISERROR(VLOOKUP($B14,'Vysledky (10)'!$B$5:$T$50,19,FALSE)),"",VLOOKUP($B14,'Vysledky (10)'!$B$5:$T$50,19,FALSE))</f>
        <v>64</v>
      </c>
      <c r="M14" s="23">
        <f t="shared" si="2"/>
        <v>249</v>
      </c>
      <c r="N14" s="24"/>
      <c r="O14">
        <f t="shared" si="3"/>
        <v>317</v>
      </c>
      <c r="P14">
        <f t="shared" si="4"/>
        <v>10</v>
      </c>
      <c r="Q14" s="25">
        <f t="shared" si="5"/>
        <v>7</v>
      </c>
      <c r="R14" s="25">
        <f t="shared" si="6"/>
        <v>15</v>
      </c>
      <c r="S14" s="25">
        <f t="shared" si="6"/>
        <v>22</v>
      </c>
      <c r="T14" s="25">
        <f t="shared" si="6"/>
        <v>24</v>
      </c>
      <c r="U14">
        <f t="shared" si="7"/>
        <v>249</v>
      </c>
      <c r="V14">
        <f t="shared" si="8"/>
        <v>249000000000000</v>
      </c>
      <c r="W14" s="158">
        <f t="shared" si="9"/>
        <v>640000000000</v>
      </c>
      <c r="X14" s="158">
        <f t="shared" si="9"/>
        <v>5500000000</v>
      </c>
      <c r="Y14" s="158">
        <f t="shared" si="9"/>
        <v>50000000</v>
      </c>
      <c r="Z14" s="158">
        <f t="shared" si="9"/>
        <v>280000</v>
      </c>
      <c r="AA14" s="158">
        <f t="shared" si="9"/>
        <v>2600</v>
      </c>
      <c r="AB14" s="158">
        <f t="shared" si="9"/>
        <v>26</v>
      </c>
      <c r="AC14" s="159">
        <f t="shared" si="10"/>
        <v>249645550282626</v>
      </c>
      <c r="AD14" s="160">
        <f t="shared" si="11"/>
        <v>9</v>
      </c>
    </row>
    <row r="15" spans="1:30" ht="12.75" customHeight="1">
      <c r="A15" s="20">
        <f t="shared" si="12"/>
        <v>10</v>
      </c>
      <c r="B15" s="21" t="s">
        <v>33</v>
      </c>
      <c r="C15" s="22">
        <f>IF(ISERROR(VLOOKUP($B15,'Vysledky (1)'!$B$5:$T$50,19,FALSE)),"",VLOOKUP($B15,'Vysledky (1)'!$B$5:$T$50,19,FALSE))</f>
      </c>
      <c r="D15" s="22">
        <f>IF(ISERROR(VLOOKUP($B15,'Vysledky (2)'!$B$5:$T$50,19,FALSE)),"",VLOOKUP($B15,'Vysledky (2)'!$B$5:$T$50,19,FALSE))</f>
        <v>32</v>
      </c>
      <c r="E15" s="22">
        <f>IF(ISERROR(VLOOKUP($B15,'Vysledky (3)'!$B$5:$T$50,19,FALSE)),"",VLOOKUP($B15,'Vysledky (3)'!$B$5:$T$50,19,FALSE))</f>
      </c>
      <c r="F15" s="22">
        <f>IF(ISERROR(VLOOKUP($B15,'Vysledky (4)'!$B$5:$T$50,19,FALSE)),"",VLOOKUP($B15,'Vysledky (4)'!$B$5:$T$50,19,FALSE))</f>
        <v>32</v>
      </c>
      <c r="G15" s="22">
        <f>IF(ISERROR(VLOOKUP($B15,'Vysledky (5)'!$B$5:$T$50,19,FALSE)),"",VLOOKUP($B15,'Vysledky (5)'!$B$5:$T$50,19,FALSE))</f>
        <v>30</v>
      </c>
      <c r="H15" s="22">
        <f>IF(ISERROR(VLOOKUP($B15,'Vysledky (6)'!$B$5:$T$50,19,FALSE)),"",VLOOKUP($B15,'Vysledky (6)'!$B$5:$T$50,19,FALSE))</f>
        <v>19</v>
      </c>
      <c r="I15" s="22">
        <f>IF(ISERROR(VLOOKUP($B15,'Vysledky (7)'!$B$5:$T$50,19,FALSE)),"",VLOOKUP($B15,'Vysledky (7)'!$B$5:$T$50,19,FALSE))</f>
        <v>36</v>
      </c>
      <c r="J15" s="22">
        <f>IF(ISERROR(VLOOKUP($B15,'Vysledky (8)'!$B$5:$T$50,19,FALSE)),"",VLOOKUP($B15,'Vysledky (8)'!$B$5:$T$50,19,FALSE))</f>
        <v>42</v>
      </c>
      <c r="K15" s="22">
        <f>IF(ISERROR(VLOOKUP($B15,'Vysledky (9)'!$B$5:$T$46,19,FALSE)),"",VLOOKUP($B15,'Vysledky (9)'!$B$5:$T$46,19,FALSE))</f>
        <v>60</v>
      </c>
      <c r="L15" s="22">
        <f>IF(ISERROR(VLOOKUP($B15,'Vysledky (10)'!$B$5:$T$50,19,FALSE)),"",VLOOKUP($B15,'Vysledky (10)'!$B$5:$T$50,19,FALSE))</f>
        <v>40</v>
      </c>
      <c r="M15" s="23">
        <f t="shared" si="2"/>
        <v>242</v>
      </c>
      <c r="N15" s="24"/>
      <c r="O15">
        <f t="shared" si="3"/>
        <v>291</v>
      </c>
      <c r="P15">
        <f t="shared" si="4"/>
        <v>8</v>
      </c>
      <c r="Q15" s="25">
        <f t="shared" si="5"/>
        <v>19</v>
      </c>
      <c r="R15" s="25">
        <f t="shared" si="6"/>
        <v>30</v>
      </c>
      <c r="S15" s="25">
        <f t="shared" si="6"/>
        <v>0</v>
      </c>
      <c r="T15" s="25">
        <f t="shared" si="6"/>
        <v>0</v>
      </c>
      <c r="U15">
        <f t="shared" si="7"/>
        <v>242</v>
      </c>
      <c r="V15">
        <f t="shared" si="8"/>
        <v>242000000000000</v>
      </c>
      <c r="W15" s="158">
        <f t="shared" si="9"/>
        <v>600000000000</v>
      </c>
      <c r="X15" s="158">
        <f t="shared" si="9"/>
        <v>4200000000</v>
      </c>
      <c r="Y15" s="158">
        <f t="shared" si="9"/>
        <v>40000000</v>
      </c>
      <c r="Z15" s="158">
        <f t="shared" si="9"/>
        <v>360000</v>
      </c>
      <c r="AA15" s="158">
        <f t="shared" si="9"/>
        <v>3200</v>
      </c>
      <c r="AB15" s="158">
        <f t="shared" si="9"/>
        <v>32</v>
      </c>
      <c r="AC15" s="159">
        <f t="shared" si="10"/>
        <v>242604240363232</v>
      </c>
      <c r="AD15" s="160">
        <f t="shared" si="11"/>
        <v>10</v>
      </c>
    </row>
    <row r="16" spans="1:30" ht="12.75" customHeight="1">
      <c r="A16" s="20">
        <f t="shared" si="12"/>
        <v>11</v>
      </c>
      <c r="B16" s="21" t="s">
        <v>74</v>
      </c>
      <c r="C16" s="22">
        <f>IF(ISERROR(VLOOKUP($B16,'Vysledky (1)'!$B$5:$T$50,19,FALSE)),"",VLOOKUP($B16,'Vysledky (1)'!$B$5:$T$50,19,FALSE))</f>
        <v>55</v>
      </c>
      <c r="D16" s="22">
        <f>IF(ISERROR(VLOOKUP($B16,'Vysledky (2)'!$B$5:$T$50,19,FALSE)),"",VLOOKUP($B16,'Vysledky (2)'!$B$5:$T$50,19,FALSE))</f>
        <v>28</v>
      </c>
      <c r="E16" s="22">
        <f>IF(ISERROR(VLOOKUP($B16,'Vysledky (3)'!$B$5:$T$50,19,FALSE)),"",VLOOKUP($B16,'Vysledky (3)'!$B$5:$T$50,19,FALSE))</f>
        <v>3</v>
      </c>
      <c r="F16" s="22">
        <f>IF(ISERROR(VLOOKUP($B16,'Vysledky (4)'!$B$5:$T$50,19,FALSE)),"",VLOOKUP($B16,'Vysledky (4)'!$B$5:$T$50,19,FALSE))</f>
      </c>
      <c r="G16" s="22">
        <f>IF(ISERROR(VLOOKUP($B16,'Vysledky (5)'!$B$5:$T$50,19,FALSE)),"",VLOOKUP($B16,'Vysledky (5)'!$B$5:$T$50,19,FALSE))</f>
      </c>
      <c r="H16" s="22">
        <f>IF(ISERROR(VLOOKUP($B16,'Vysledky (6)'!$B$5:$T$50,19,FALSE)),"",VLOOKUP($B16,'Vysledky (6)'!$B$5:$T$50,19,FALSE))</f>
        <v>36</v>
      </c>
      <c r="I16" s="22">
        <f>IF(ISERROR(VLOOKUP($B16,'Vysledky (7)'!$B$5:$T$50,19,FALSE)),"",VLOOKUP($B16,'Vysledky (7)'!$B$5:$T$50,19,FALSE))</f>
      </c>
      <c r="J16" s="22">
        <f>IF(ISERROR(VLOOKUP($B16,'Vysledky (8)'!$B$5:$T$50,19,FALSE)),"",VLOOKUP($B16,'Vysledky (8)'!$B$5:$T$50,19,FALSE))</f>
        <v>55</v>
      </c>
      <c r="K16" s="22">
        <f>IF(ISERROR(VLOOKUP($B16,'Vysledky (9)'!$B$5:$T$46,19,FALSE)),"",VLOOKUP($B16,'Vysledky (9)'!$B$5:$T$46,19,FALSE))</f>
        <v>19</v>
      </c>
      <c r="L16" s="22">
        <f>IF(ISERROR(VLOOKUP($B16,'Vysledky (10)'!$B$5:$T$50,19,FALSE)),"",VLOOKUP($B16,'Vysledky (10)'!$B$5:$T$50,19,FALSE))</f>
        <v>48</v>
      </c>
      <c r="M16" s="23">
        <f t="shared" si="2"/>
        <v>241</v>
      </c>
      <c r="N16" s="24"/>
      <c r="O16">
        <f t="shared" si="3"/>
        <v>244</v>
      </c>
      <c r="P16">
        <f t="shared" si="4"/>
        <v>7</v>
      </c>
      <c r="Q16" s="25">
        <f t="shared" si="5"/>
        <v>3</v>
      </c>
      <c r="R16" s="25">
        <f t="shared" si="6"/>
        <v>0</v>
      </c>
      <c r="S16" s="25">
        <f t="shared" si="6"/>
        <v>0</v>
      </c>
      <c r="T16" s="25">
        <f t="shared" si="6"/>
        <v>0</v>
      </c>
      <c r="U16">
        <f t="shared" si="7"/>
        <v>241</v>
      </c>
      <c r="V16">
        <f t="shared" si="8"/>
        <v>241000000000000</v>
      </c>
      <c r="W16" s="158">
        <f aca="true" t="shared" si="13" ref="W16:AB25">IF(ISERROR(LARGE($C16:$L16,W$5)),0,LARGE($C16:$L16,W$5))*W$4</f>
        <v>550000000000</v>
      </c>
      <c r="X16" s="158">
        <f t="shared" si="13"/>
        <v>5500000000</v>
      </c>
      <c r="Y16" s="158">
        <f t="shared" si="13"/>
        <v>48000000</v>
      </c>
      <c r="Z16" s="158">
        <f t="shared" si="13"/>
        <v>360000</v>
      </c>
      <c r="AA16" s="158">
        <f t="shared" si="13"/>
        <v>2800</v>
      </c>
      <c r="AB16" s="158">
        <f t="shared" si="13"/>
        <v>19</v>
      </c>
      <c r="AC16" s="159">
        <f t="shared" si="10"/>
        <v>241555548362819</v>
      </c>
      <c r="AD16" s="160">
        <f t="shared" si="11"/>
        <v>11</v>
      </c>
    </row>
    <row r="17" spans="1:30" ht="12.75" customHeight="1">
      <c r="A17" s="20">
        <f t="shared" si="12"/>
        <v>12</v>
      </c>
      <c r="B17" s="21" t="s">
        <v>10</v>
      </c>
      <c r="C17" s="22">
        <f>IF(ISERROR(VLOOKUP($B17,'Vysledky (1)'!$B$5:$T$50,19,FALSE)),"",VLOOKUP($B17,'Vysledky (1)'!$B$5:$T$50,19,FALSE))</f>
        <v>18</v>
      </c>
      <c r="D17" s="22">
        <f>IF(ISERROR(VLOOKUP($B17,'Vysledky (2)'!$B$5:$T$50,19,FALSE)),"",VLOOKUP($B17,'Vysledky (2)'!$B$5:$T$50,19,FALSE))</f>
        <v>8</v>
      </c>
      <c r="E17" s="22">
        <f>IF(ISERROR(VLOOKUP($B17,'Vysledky (3)'!$B$5:$T$50,19,FALSE)),"",VLOOKUP($B17,'Vysledky (3)'!$B$5:$T$50,19,FALSE))</f>
        <v>42</v>
      </c>
      <c r="F17" s="22">
        <f>IF(ISERROR(VLOOKUP($B17,'Vysledky (4)'!$B$5:$T$50,19,FALSE)),"",VLOOKUP($B17,'Vysledky (4)'!$B$5:$T$50,19,FALSE))</f>
        <v>28</v>
      </c>
      <c r="G17" s="22">
        <f>IF(ISERROR(VLOOKUP($B17,'Vysledky (5)'!$B$5:$T$50,19,FALSE)),"",VLOOKUP($B17,'Vysledky (5)'!$B$5:$T$50,19,FALSE))</f>
        <v>36</v>
      </c>
      <c r="H17" s="22">
        <f>IF(ISERROR(VLOOKUP($B17,'Vysledky (6)'!$B$5:$T$50,19,FALSE)),"",VLOOKUP($B17,'Vysledky (6)'!$B$5:$T$50,19,FALSE))</f>
        <v>21</v>
      </c>
      <c r="I17" s="22">
        <f>IF(ISERROR(VLOOKUP($B17,'Vysledky (7)'!$B$5:$T$50,19,FALSE)),"",VLOOKUP($B17,'Vysledky (7)'!$B$5:$T$50,19,FALSE))</f>
        <v>20</v>
      </c>
      <c r="J17" s="22">
        <f>IF(ISERROR(VLOOKUP($B17,'Vysledky (8)'!$B$5:$T$50,19,FALSE)),"",VLOOKUP($B17,'Vysledky (8)'!$B$5:$T$50,19,FALSE))</f>
        <v>39</v>
      </c>
      <c r="K17" s="22">
        <f>IF(ISERROR(VLOOKUP($B17,'Vysledky (9)'!$B$5:$T$46,19,FALSE)),"",VLOOKUP($B17,'Vysledky (9)'!$B$5:$T$46,19,FALSE))</f>
        <v>28</v>
      </c>
      <c r="L17" s="22">
        <f>IF(ISERROR(VLOOKUP($B17,'Vysledky (10)'!$B$5:$T$50,19,FALSE)),"",VLOOKUP($B17,'Vysledky (10)'!$B$5:$T$50,19,FALSE))</f>
        <v>38</v>
      </c>
      <c r="M17" s="23">
        <f t="shared" si="2"/>
        <v>211</v>
      </c>
      <c r="N17" s="24"/>
      <c r="O17">
        <f t="shared" si="3"/>
        <v>278</v>
      </c>
      <c r="P17">
        <f t="shared" si="4"/>
        <v>10</v>
      </c>
      <c r="Q17" s="25">
        <f t="shared" si="5"/>
        <v>8</v>
      </c>
      <c r="R17" s="25">
        <f t="shared" si="6"/>
        <v>18</v>
      </c>
      <c r="S17" s="25">
        <f t="shared" si="6"/>
        <v>20</v>
      </c>
      <c r="T17" s="25">
        <f t="shared" si="6"/>
        <v>21</v>
      </c>
      <c r="U17">
        <f t="shared" si="7"/>
        <v>211</v>
      </c>
      <c r="V17">
        <f t="shared" si="8"/>
        <v>211000000000000</v>
      </c>
      <c r="W17" s="158">
        <f t="shared" si="13"/>
        <v>420000000000</v>
      </c>
      <c r="X17" s="158">
        <f t="shared" si="13"/>
        <v>3900000000</v>
      </c>
      <c r="Y17" s="158">
        <f t="shared" si="13"/>
        <v>38000000</v>
      </c>
      <c r="Z17" s="158">
        <f t="shared" si="13"/>
        <v>360000</v>
      </c>
      <c r="AA17" s="158">
        <f t="shared" si="13"/>
        <v>2800</v>
      </c>
      <c r="AB17" s="158">
        <f t="shared" si="13"/>
        <v>28</v>
      </c>
      <c r="AC17" s="159">
        <f t="shared" si="10"/>
        <v>211423938362828</v>
      </c>
      <c r="AD17" s="160">
        <f t="shared" si="11"/>
        <v>12</v>
      </c>
    </row>
    <row r="18" spans="1:30" ht="12.75" customHeight="1">
      <c r="A18" s="20">
        <f t="shared" si="12"/>
        <v>13</v>
      </c>
      <c r="B18" s="21" t="s">
        <v>11</v>
      </c>
      <c r="C18" s="22">
        <f>IF(ISERROR(VLOOKUP($B18,'Vysledky (1)'!$B$5:$T$50,19,FALSE)),"",VLOOKUP($B18,'Vysledky (1)'!$B$5:$T$50,19,FALSE))</f>
        <v>32</v>
      </c>
      <c r="D18" s="22">
        <f>IF(ISERROR(VLOOKUP($B18,'Vysledky (2)'!$B$5:$T$50,19,FALSE)),"",VLOOKUP($B18,'Vysledky (2)'!$B$5:$T$50,19,FALSE))</f>
        <v>11</v>
      </c>
      <c r="E18" s="22">
        <f>IF(ISERROR(VLOOKUP($B18,'Vysledky (3)'!$B$5:$T$50,19,FALSE)),"",VLOOKUP($B18,'Vysledky (3)'!$B$5:$T$50,19,FALSE))</f>
        <v>34</v>
      </c>
      <c r="F18" s="22">
        <f>IF(ISERROR(VLOOKUP($B18,'Vysledky (4)'!$B$5:$T$50,19,FALSE)),"",VLOOKUP($B18,'Vysledky (4)'!$B$5:$T$50,19,FALSE))</f>
        <v>42</v>
      </c>
      <c r="G18" s="22">
        <f>IF(ISERROR(VLOOKUP($B18,'Vysledky (5)'!$B$5:$T$50,19,FALSE)),"",VLOOKUP($B18,'Vysledky (5)'!$B$5:$T$50,19,FALSE))</f>
        <v>39</v>
      </c>
      <c r="H18" s="22">
        <f>IF(ISERROR(VLOOKUP($B18,'Vysledky (6)'!$B$5:$T$50,19,FALSE)),"",VLOOKUP($B18,'Vysledky (6)'!$B$5:$T$50,19,FALSE))</f>
        <v>2</v>
      </c>
      <c r="I18" s="22">
        <f>IF(ISERROR(VLOOKUP($B18,'Vysledky (7)'!$B$5:$T$50,19,FALSE)),"",VLOOKUP($B18,'Vysledky (7)'!$B$5:$T$50,19,FALSE))</f>
        <v>21</v>
      </c>
      <c r="J18" s="22">
        <f>IF(ISERROR(VLOOKUP($B18,'Vysledky (8)'!$B$5:$T$50,19,FALSE)),"",VLOOKUP($B18,'Vysledky (8)'!$B$5:$T$50,19,FALSE))</f>
        <v>20</v>
      </c>
      <c r="K18" s="22">
        <f>IF(ISERROR(VLOOKUP($B18,'Vysledky (9)'!$B$5:$T$46,19,FALSE)),"",VLOOKUP($B18,'Vysledky (9)'!$B$5:$T$46,19,FALSE))</f>
        <v>3</v>
      </c>
      <c r="L18" s="22">
        <f>IF(ISERROR(VLOOKUP($B18,'Vysledky (10)'!$B$5:$T$50,19,FALSE)),"",VLOOKUP($B18,'Vysledky (10)'!$B$5:$T$50,19,FALSE))</f>
        <v>28</v>
      </c>
      <c r="M18" s="23">
        <f t="shared" si="2"/>
        <v>196</v>
      </c>
      <c r="N18" s="24"/>
      <c r="O18">
        <f t="shared" si="3"/>
        <v>232</v>
      </c>
      <c r="P18">
        <f t="shared" si="4"/>
        <v>10</v>
      </c>
      <c r="Q18" s="25">
        <f t="shared" si="5"/>
        <v>2</v>
      </c>
      <c r="R18" s="25">
        <f t="shared" si="6"/>
        <v>3</v>
      </c>
      <c r="S18" s="25">
        <f t="shared" si="6"/>
        <v>11</v>
      </c>
      <c r="T18" s="25">
        <f t="shared" si="6"/>
        <v>20</v>
      </c>
      <c r="U18">
        <f t="shared" si="7"/>
        <v>196</v>
      </c>
      <c r="V18">
        <f t="shared" si="8"/>
        <v>196000000000000</v>
      </c>
      <c r="W18" s="158">
        <f t="shared" si="13"/>
        <v>420000000000</v>
      </c>
      <c r="X18" s="158">
        <f t="shared" si="13"/>
        <v>3900000000</v>
      </c>
      <c r="Y18" s="158">
        <f t="shared" si="13"/>
        <v>34000000</v>
      </c>
      <c r="Z18" s="158">
        <f t="shared" si="13"/>
        <v>320000</v>
      </c>
      <c r="AA18" s="158">
        <f t="shared" si="13"/>
        <v>2800</v>
      </c>
      <c r="AB18" s="158">
        <f t="shared" si="13"/>
        <v>21</v>
      </c>
      <c r="AC18" s="159">
        <f t="shared" si="10"/>
        <v>196423934322821</v>
      </c>
      <c r="AD18" s="160">
        <f t="shared" si="11"/>
        <v>13</v>
      </c>
    </row>
    <row r="19" spans="1:30" ht="12.75" customHeight="1">
      <c r="A19" s="20">
        <f t="shared" si="12"/>
        <v>14</v>
      </c>
      <c r="B19" s="21" t="s">
        <v>71</v>
      </c>
      <c r="C19" s="22">
        <f>IF(ISERROR(VLOOKUP($B19,'Vysledky (1)'!$B$5:$T$50,19,FALSE)),"",VLOOKUP($B19,'Vysledky (1)'!$B$5:$T$50,19,FALSE))</f>
        <v>30</v>
      </c>
      <c r="D19" s="22">
        <f>IF(ISERROR(VLOOKUP($B19,'Vysledky (2)'!$B$5:$T$50,19,FALSE)),"",VLOOKUP($B19,'Vysledky (2)'!$B$5:$T$50,19,FALSE))</f>
        <v>13</v>
      </c>
      <c r="E19" s="22">
        <f>IF(ISERROR(VLOOKUP($B19,'Vysledky (3)'!$B$5:$T$50,19,FALSE)),"",VLOOKUP($B19,'Vysledky (3)'!$B$5:$T$50,19,FALSE))</f>
        <v>6</v>
      </c>
      <c r="F19" s="22">
        <f>IF(ISERROR(VLOOKUP($B19,'Vysledky (4)'!$B$5:$T$50,19,FALSE)),"",VLOOKUP($B19,'Vysledky (4)'!$B$5:$T$50,19,FALSE))</f>
        <v>15</v>
      </c>
      <c r="G19" s="22">
        <f>IF(ISERROR(VLOOKUP($B19,'Vysledky (5)'!$B$5:$T$50,19,FALSE)),"",VLOOKUP($B19,'Vysledky (5)'!$B$5:$T$50,19,FALSE))</f>
        <v>55</v>
      </c>
      <c r="H19" s="22">
        <f>IF(ISERROR(VLOOKUP($B19,'Vysledky (6)'!$B$5:$T$50,19,FALSE)),"",VLOOKUP($B19,'Vysledky (6)'!$B$5:$T$50,19,FALSE))</f>
        <v>42</v>
      </c>
      <c r="I19" s="22">
        <f>IF(ISERROR(VLOOKUP($B19,'Vysledky (7)'!$B$5:$T$50,19,FALSE)),"",VLOOKUP($B19,'Vysledky (7)'!$B$5:$T$50,19,FALSE))</f>
        <v>13</v>
      </c>
      <c r="J19" s="22">
        <f>IF(ISERROR(VLOOKUP($B19,'Vysledky (8)'!$B$5:$T$50,19,FALSE)),"",VLOOKUP($B19,'Vysledky (8)'!$B$5:$T$50,19,FALSE))</f>
        <v>13</v>
      </c>
      <c r="K19" s="22">
        <f>IF(ISERROR(VLOOKUP($B19,'Vysledky (9)'!$B$5:$T$46,19,FALSE)),"",VLOOKUP($B19,'Vysledky (9)'!$B$5:$T$46,19,FALSE))</f>
        <v>21</v>
      </c>
      <c r="L19" s="22">
        <f>IF(ISERROR(VLOOKUP($B19,'Vysledky (10)'!$B$5:$T$50,19,FALSE)),"",VLOOKUP($B19,'Vysledky (10)'!$B$5:$T$50,19,FALSE))</f>
        <v>30</v>
      </c>
      <c r="M19" s="23">
        <f t="shared" si="2"/>
        <v>193</v>
      </c>
      <c r="N19" s="24"/>
      <c r="O19">
        <f t="shared" si="3"/>
        <v>238</v>
      </c>
      <c r="P19">
        <f t="shared" si="4"/>
        <v>10</v>
      </c>
      <c r="Q19" s="25">
        <f t="shared" si="5"/>
        <v>6</v>
      </c>
      <c r="R19" s="25">
        <f t="shared" si="6"/>
        <v>13</v>
      </c>
      <c r="S19" s="25">
        <f t="shared" si="6"/>
        <v>13</v>
      </c>
      <c r="T19" s="25">
        <f t="shared" si="6"/>
        <v>13</v>
      </c>
      <c r="U19">
        <f t="shared" si="7"/>
        <v>193</v>
      </c>
      <c r="V19">
        <f t="shared" si="8"/>
        <v>193000000000000</v>
      </c>
      <c r="W19" s="158">
        <f t="shared" si="13"/>
        <v>550000000000</v>
      </c>
      <c r="X19" s="158">
        <f t="shared" si="13"/>
        <v>4200000000</v>
      </c>
      <c r="Y19" s="158">
        <f t="shared" si="13"/>
        <v>30000000</v>
      </c>
      <c r="Z19" s="158">
        <f t="shared" si="13"/>
        <v>300000</v>
      </c>
      <c r="AA19" s="158">
        <f t="shared" si="13"/>
        <v>2100</v>
      </c>
      <c r="AB19" s="158">
        <f t="shared" si="13"/>
        <v>15</v>
      </c>
      <c r="AC19" s="159">
        <f t="shared" si="10"/>
        <v>193554230302115</v>
      </c>
      <c r="AD19" s="160">
        <f t="shared" si="11"/>
        <v>14</v>
      </c>
    </row>
    <row r="20" spans="1:30" ht="12.75" customHeight="1">
      <c r="A20" s="20">
        <f t="shared" si="12"/>
        <v>15</v>
      </c>
      <c r="B20" s="21" t="s">
        <v>19</v>
      </c>
      <c r="C20" s="22">
        <f>IF(ISERROR(VLOOKUP($B20,'Vysledky (1)'!$B$5:$T$50,19,FALSE)),"",VLOOKUP($B20,'Vysledky (1)'!$B$5:$T$50,19,FALSE))</f>
        <v>17</v>
      </c>
      <c r="D20" s="22">
        <f>IF(ISERROR(VLOOKUP($B20,'Vysledky (2)'!$B$5:$T$50,19,FALSE)),"",VLOOKUP($B20,'Vysledky (2)'!$B$5:$T$50,19,FALSE))</f>
        <v>9</v>
      </c>
      <c r="E20" s="22">
        <f>IF(ISERROR(VLOOKUP($B20,'Vysledky (3)'!$B$5:$T$50,19,FALSE)),"",VLOOKUP($B20,'Vysledky (3)'!$B$5:$T$50,19,FALSE))</f>
        <v>9</v>
      </c>
      <c r="F20" s="22">
        <f>IF(ISERROR(VLOOKUP($B20,'Vysledky (4)'!$B$5:$T$50,19,FALSE)),"",VLOOKUP($B20,'Vysledky (4)'!$B$5:$T$50,19,FALSE))</f>
        <v>8</v>
      </c>
      <c r="G20" s="22">
        <f>IF(ISERROR(VLOOKUP($B20,'Vysledky (5)'!$B$5:$T$50,19,FALSE)),"",VLOOKUP($B20,'Vysledky (5)'!$B$5:$T$50,19,FALSE))</f>
        <v>26</v>
      </c>
      <c r="H20" s="22">
        <f>IF(ISERROR(VLOOKUP($B20,'Vysledky (6)'!$B$5:$T$50,19,FALSE)),"",VLOOKUP($B20,'Vysledky (6)'!$B$5:$T$50,19,FALSE))</f>
        <v>45</v>
      </c>
      <c r="I20" s="22">
        <f>IF(ISERROR(VLOOKUP($B20,'Vysledky (7)'!$B$5:$T$50,19,FALSE)),"",VLOOKUP($B20,'Vysledky (7)'!$B$5:$T$50,19,FALSE))</f>
        <v>42</v>
      </c>
      <c r="J20" s="22">
        <f>IF(ISERROR(VLOOKUP($B20,'Vysledky (8)'!$B$5:$T$50,19,FALSE)),"",VLOOKUP($B20,'Vysledky (8)'!$B$5:$T$50,19,FALSE))</f>
        <v>16</v>
      </c>
      <c r="K20" s="22">
        <f>IF(ISERROR(VLOOKUP($B20,'Vysledky (9)'!$B$5:$T$46,19,FALSE)),"",VLOOKUP($B20,'Vysledky (9)'!$B$5:$T$46,19,FALSE))</f>
        <v>16</v>
      </c>
      <c r="L20" s="22">
        <f>IF(ISERROR(VLOOKUP($B20,'Vysledky (10)'!$B$5:$T$50,19,FALSE)),"",VLOOKUP($B20,'Vysledky (10)'!$B$5:$T$50,19,FALSE))</f>
        <v>46</v>
      </c>
      <c r="M20" s="23">
        <f t="shared" si="2"/>
        <v>192</v>
      </c>
      <c r="N20" s="24"/>
      <c r="O20">
        <f t="shared" si="3"/>
        <v>234</v>
      </c>
      <c r="P20">
        <f t="shared" si="4"/>
        <v>10</v>
      </c>
      <c r="Q20" s="25">
        <f t="shared" si="5"/>
        <v>8</v>
      </c>
      <c r="R20" s="25">
        <f t="shared" si="6"/>
        <v>9</v>
      </c>
      <c r="S20" s="25">
        <f t="shared" si="6"/>
        <v>9</v>
      </c>
      <c r="T20" s="25">
        <f t="shared" si="6"/>
        <v>16</v>
      </c>
      <c r="U20">
        <f t="shared" si="7"/>
        <v>192</v>
      </c>
      <c r="V20">
        <f t="shared" si="8"/>
        <v>192000000000000</v>
      </c>
      <c r="W20" s="158">
        <f t="shared" si="13"/>
        <v>460000000000</v>
      </c>
      <c r="X20" s="158">
        <f t="shared" si="13"/>
        <v>4500000000</v>
      </c>
      <c r="Y20" s="158">
        <f t="shared" si="13"/>
        <v>42000000</v>
      </c>
      <c r="Z20" s="158">
        <f t="shared" si="13"/>
        <v>260000</v>
      </c>
      <c r="AA20" s="158">
        <f t="shared" si="13"/>
        <v>1700</v>
      </c>
      <c r="AB20" s="158">
        <f t="shared" si="13"/>
        <v>16</v>
      </c>
      <c r="AC20" s="159">
        <f t="shared" si="10"/>
        <v>192464542261716</v>
      </c>
      <c r="AD20" s="160">
        <f t="shared" si="11"/>
        <v>15</v>
      </c>
    </row>
    <row r="21" spans="1:30" ht="12.75" customHeight="1">
      <c r="A21" s="20">
        <f t="shared" si="12"/>
        <v>16</v>
      </c>
      <c r="B21" s="21" t="s">
        <v>66</v>
      </c>
      <c r="C21" s="22">
        <f>IF(ISERROR(VLOOKUP($B21,'Vysledky (1)'!$B$5:$T$50,19,FALSE)),"",VLOOKUP($B21,'Vysledky (1)'!$B$5:$T$50,19,FALSE))</f>
        <v>13</v>
      </c>
      <c r="D21" s="22">
        <f>IF(ISERROR(VLOOKUP($B21,'Vysledky (2)'!$B$5:$T$50,19,FALSE)),"",VLOOKUP($B21,'Vysledky (2)'!$B$5:$T$50,19,FALSE))</f>
        <v>0</v>
      </c>
      <c r="E21" s="22">
        <f>IF(ISERROR(VLOOKUP($B21,'Vysledky (3)'!$B$5:$T$50,19,FALSE)),"",VLOOKUP($B21,'Vysledky (3)'!$B$5:$T$50,19,FALSE))</f>
        <v>21</v>
      </c>
      <c r="F21" s="22">
        <f>IF(ISERROR(VLOOKUP($B21,'Vysledky (4)'!$B$5:$T$50,19,FALSE)),"",VLOOKUP($B21,'Vysledky (4)'!$B$5:$T$50,19,FALSE))</f>
        <v>16</v>
      </c>
      <c r="G21" s="22">
        <f>IF(ISERROR(VLOOKUP($B21,'Vysledky (5)'!$B$5:$T$50,19,FALSE)),"",VLOOKUP($B21,'Vysledky (5)'!$B$5:$T$50,19,FALSE))</f>
        <v>17</v>
      </c>
      <c r="H21" s="22">
        <f>IF(ISERROR(VLOOKUP($B21,'Vysledky (6)'!$B$5:$T$50,19,FALSE)),"",VLOOKUP($B21,'Vysledky (6)'!$B$5:$T$50,19,FALSE))</f>
        <v>14</v>
      </c>
      <c r="I21" s="22">
        <f>IF(ISERROR(VLOOKUP($B21,'Vysledky (7)'!$B$5:$T$50,19,FALSE)),"",VLOOKUP($B21,'Vysledky (7)'!$B$5:$T$50,19,FALSE))</f>
        <v>26</v>
      </c>
      <c r="J21" s="22">
        <f>IF(ISERROR(VLOOKUP($B21,'Vysledky (8)'!$B$5:$T$50,19,FALSE)),"",VLOOKUP($B21,'Vysledky (8)'!$B$5:$T$50,19,FALSE))</f>
        <v>30</v>
      </c>
      <c r="K21" s="22">
        <f>IF(ISERROR(VLOOKUP($B21,'Vysledky (9)'!$B$5:$T$46,19,FALSE)),"",VLOOKUP($B21,'Vysledky (9)'!$B$5:$T$46,19,FALSE))</f>
        <v>18</v>
      </c>
      <c r="L21" s="22">
        <f>IF(ISERROR(VLOOKUP($B21,'Vysledky (10)'!$B$5:$T$50,19,FALSE)),"",VLOOKUP($B21,'Vysledky (10)'!$B$5:$T$50,19,FALSE))</f>
        <v>72</v>
      </c>
      <c r="M21" s="23">
        <f t="shared" si="2"/>
        <v>184</v>
      </c>
      <c r="N21" s="24"/>
      <c r="O21">
        <f t="shared" si="3"/>
        <v>227</v>
      </c>
      <c r="P21">
        <f t="shared" si="4"/>
        <v>10</v>
      </c>
      <c r="Q21" s="25">
        <f t="shared" si="5"/>
        <v>0</v>
      </c>
      <c r="R21" s="25">
        <f t="shared" si="6"/>
        <v>13</v>
      </c>
      <c r="S21" s="25">
        <f t="shared" si="6"/>
        <v>14</v>
      </c>
      <c r="T21" s="25">
        <f t="shared" si="6"/>
        <v>16</v>
      </c>
      <c r="U21">
        <f t="shared" si="7"/>
        <v>184</v>
      </c>
      <c r="V21">
        <f t="shared" si="8"/>
        <v>184000000000000</v>
      </c>
      <c r="W21" s="158">
        <f t="shared" si="13"/>
        <v>720000000000</v>
      </c>
      <c r="X21" s="158">
        <f t="shared" si="13"/>
        <v>3000000000</v>
      </c>
      <c r="Y21" s="158">
        <f t="shared" si="13"/>
        <v>26000000</v>
      </c>
      <c r="Z21" s="158">
        <f t="shared" si="13"/>
        <v>210000</v>
      </c>
      <c r="AA21" s="158">
        <f t="shared" si="13"/>
        <v>1800</v>
      </c>
      <c r="AB21" s="158">
        <f t="shared" si="13"/>
        <v>17</v>
      </c>
      <c r="AC21" s="159">
        <f t="shared" si="10"/>
        <v>184723026211817</v>
      </c>
      <c r="AD21" s="160">
        <f t="shared" si="11"/>
        <v>16</v>
      </c>
    </row>
    <row r="22" spans="1:30" ht="12.75" customHeight="1">
      <c r="A22" s="20">
        <f t="shared" si="12"/>
        <v>17</v>
      </c>
      <c r="B22" s="21" t="s">
        <v>87</v>
      </c>
      <c r="C22" s="22">
        <f>IF(ISERROR(VLOOKUP($B22,'Vysledky (1)'!$B$5:$T$50,19,FALSE)),"",VLOOKUP($B22,'Vysledky (1)'!$B$5:$T$50,19,FALSE))</f>
      </c>
      <c r="D22" s="22">
        <f>IF(ISERROR(VLOOKUP($B22,'Vysledky (2)'!$B$5:$T$50,19,FALSE)),"",VLOOKUP($B22,'Vysledky (2)'!$B$5:$T$50,19,FALSE))</f>
      </c>
      <c r="E22" s="22">
        <f>IF(ISERROR(VLOOKUP($B22,'Vysledky (3)'!$B$5:$T$50,19,FALSE)),"",VLOOKUP($B22,'Vysledky (3)'!$B$5:$T$50,19,FALSE))</f>
      </c>
      <c r="F22" s="22">
        <f>IF(ISERROR(VLOOKUP($B22,'Vysledky (4)'!$B$5:$T$50,19,FALSE)),"",VLOOKUP($B22,'Vysledky (4)'!$B$5:$T$50,19,FALSE))</f>
        <v>55</v>
      </c>
      <c r="G22" s="22">
        <f>IF(ISERROR(VLOOKUP($B22,'Vysledky (5)'!$B$5:$T$50,19,FALSE)),"",VLOOKUP($B22,'Vysledky (5)'!$B$5:$T$50,19,FALSE))</f>
      </c>
      <c r="H22" s="22">
        <f>IF(ISERROR(VLOOKUP($B22,'Vysledky (6)'!$B$5:$T$50,19,FALSE)),"",VLOOKUP($B22,'Vysledky (6)'!$B$5:$T$50,19,FALSE))</f>
        <v>34</v>
      </c>
      <c r="I22" s="22">
        <f>IF(ISERROR(VLOOKUP($B22,'Vysledky (7)'!$B$5:$T$50,19,FALSE)),"",VLOOKUP($B22,'Vysledky (7)'!$B$5:$T$50,19,FALSE))</f>
        <v>32</v>
      </c>
      <c r="J22" s="22">
        <f>IF(ISERROR(VLOOKUP($B22,'Vysledky (8)'!$B$5:$T$50,19,FALSE)),"",VLOOKUP($B22,'Vysledky (8)'!$B$5:$T$50,19,FALSE))</f>
        <v>14</v>
      </c>
      <c r="K22" s="22">
        <f>IF(ISERROR(VLOOKUP($B22,'Vysledky (9)'!$B$5:$T$46,19,FALSE)),"",VLOOKUP($B22,'Vysledky (9)'!$B$5:$T$46,19,FALSE))</f>
        <v>23</v>
      </c>
      <c r="L22" s="22">
        <f>IF(ISERROR(VLOOKUP($B22,'Vysledky (10)'!$B$5:$T$50,19,FALSE)),"",VLOOKUP($B22,'Vysledky (10)'!$B$5:$T$50,19,FALSE))</f>
        <v>26</v>
      </c>
      <c r="M22" s="23">
        <f t="shared" si="2"/>
        <v>184</v>
      </c>
      <c r="N22" s="24"/>
      <c r="O22">
        <f t="shared" si="3"/>
        <v>184</v>
      </c>
      <c r="P22">
        <f t="shared" si="4"/>
        <v>6</v>
      </c>
      <c r="Q22" s="25">
        <f t="shared" si="5"/>
        <v>0</v>
      </c>
      <c r="R22" s="25">
        <f t="shared" si="6"/>
        <v>0</v>
      </c>
      <c r="S22" s="25">
        <f t="shared" si="6"/>
        <v>0</v>
      </c>
      <c r="T22" s="25">
        <f t="shared" si="6"/>
        <v>0</v>
      </c>
      <c r="U22">
        <f t="shared" si="7"/>
        <v>184</v>
      </c>
      <c r="V22">
        <f t="shared" si="8"/>
        <v>184000000000000</v>
      </c>
      <c r="W22" s="158">
        <f t="shared" si="13"/>
        <v>550000000000</v>
      </c>
      <c r="X22" s="158">
        <f t="shared" si="13"/>
        <v>3400000000</v>
      </c>
      <c r="Y22" s="158">
        <f t="shared" si="13"/>
        <v>32000000</v>
      </c>
      <c r="Z22" s="158">
        <f t="shared" si="13"/>
        <v>260000</v>
      </c>
      <c r="AA22" s="158">
        <f t="shared" si="13"/>
        <v>2300</v>
      </c>
      <c r="AB22" s="158">
        <f t="shared" si="13"/>
        <v>14</v>
      </c>
      <c r="AC22" s="159">
        <f t="shared" si="10"/>
        <v>184553432262314</v>
      </c>
      <c r="AD22" s="160">
        <f t="shared" si="11"/>
        <v>17</v>
      </c>
    </row>
    <row r="23" spans="1:30" ht="12.75" customHeight="1">
      <c r="A23" s="20">
        <f t="shared" si="12"/>
        <v>18</v>
      </c>
      <c r="B23" s="21" t="s">
        <v>35</v>
      </c>
      <c r="C23" s="22">
        <f>IF(ISERROR(VLOOKUP($B23,'Vysledky (1)'!$B$5:$T$50,19,FALSE)),"",VLOOKUP($B23,'Vysledky (1)'!$B$5:$T$50,19,FALSE))</f>
        <v>16</v>
      </c>
      <c r="D23" s="22">
        <f>IF(ISERROR(VLOOKUP($B23,'Vysledky (2)'!$B$5:$T$50,19,FALSE)),"",VLOOKUP($B23,'Vysledky (2)'!$B$5:$T$50,19,FALSE))</f>
        <v>45</v>
      </c>
      <c r="E23" s="22">
        <f>IF(ISERROR(VLOOKUP($B23,'Vysledky (3)'!$B$5:$T$50,19,FALSE)),"",VLOOKUP($B23,'Vysledky (3)'!$B$5:$T$50,19,FALSE))</f>
        <v>1</v>
      </c>
      <c r="F23" s="22">
        <f>IF(ISERROR(VLOOKUP($B23,'Vysledky (4)'!$B$5:$T$50,19,FALSE)),"",VLOOKUP($B23,'Vysledky (4)'!$B$5:$T$50,19,FALSE))</f>
        <v>26</v>
      </c>
      <c r="G23" s="22">
        <f>IF(ISERROR(VLOOKUP($B23,'Vysledky (5)'!$B$5:$T$50,19,FALSE)),"",VLOOKUP($B23,'Vysledky (5)'!$B$5:$T$50,19,FALSE))</f>
        <v>4</v>
      </c>
      <c r="H23" s="22">
        <f>IF(ISERROR(VLOOKUP($B23,'Vysledky (6)'!$B$5:$T$50,19,FALSE)),"",VLOOKUP($B23,'Vysledky (6)'!$B$5:$T$50,19,FALSE))</f>
        <v>24</v>
      </c>
      <c r="I23" s="22">
        <f>IF(ISERROR(VLOOKUP($B23,'Vysledky (7)'!$B$5:$T$50,19,FALSE)),"",VLOOKUP($B23,'Vysledky (7)'!$B$5:$T$50,19,FALSE))</f>
        <v>28</v>
      </c>
      <c r="J23" s="22">
        <f>IF(ISERROR(VLOOKUP($B23,'Vysledky (8)'!$B$5:$T$50,19,FALSE)),"",VLOOKUP($B23,'Vysledky (8)'!$B$5:$T$50,19,FALSE))</f>
        <v>18</v>
      </c>
      <c r="K23" s="22">
        <f>IF(ISERROR(VLOOKUP($B23,'Vysledky (9)'!$B$5:$T$46,19,FALSE)),"",VLOOKUP($B23,'Vysledky (9)'!$B$5:$T$46,19,FALSE))</f>
        <v>24</v>
      </c>
      <c r="L23" s="22">
        <f>IF(ISERROR(VLOOKUP($B23,'Vysledky (10)'!$B$5:$T$50,19,FALSE)),"",VLOOKUP($B23,'Vysledky (10)'!$B$5:$T$50,19,FALSE))</f>
        <v>16</v>
      </c>
      <c r="M23" s="23">
        <f t="shared" si="2"/>
        <v>165</v>
      </c>
      <c r="N23" s="24"/>
      <c r="O23">
        <f t="shared" si="3"/>
        <v>202</v>
      </c>
      <c r="P23">
        <f t="shared" si="4"/>
        <v>10</v>
      </c>
      <c r="Q23" s="25">
        <f t="shared" si="5"/>
        <v>1</v>
      </c>
      <c r="R23" s="25">
        <f t="shared" si="6"/>
        <v>4</v>
      </c>
      <c r="S23" s="25">
        <f t="shared" si="6"/>
        <v>16</v>
      </c>
      <c r="T23" s="25">
        <f t="shared" si="6"/>
        <v>16</v>
      </c>
      <c r="U23">
        <f t="shared" si="7"/>
        <v>165</v>
      </c>
      <c r="V23">
        <f t="shared" si="8"/>
        <v>165000000000000</v>
      </c>
      <c r="W23" s="158">
        <f t="shared" si="13"/>
        <v>450000000000</v>
      </c>
      <c r="X23" s="158">
        <f t="shared" si="13"/>
        <v>2800000000</v>
      </c>
      <c r="Y23" s="158">
        <f t="shared" si="13"/>
        <v>26000000</v>
      </c>
      <c r="Z23" s="158">
        <f t="shared" si="13"/>
        <v>240000</v>
      </c>
      <c r="AA23" s="158">
        <f t="shared" si="13"/>
        <v>2400</v>
      </c>
      <c r="AB23" s="158">
        <f t="shared" si="13"/>
        <v>18</v>
      </c>
      <c r="AC23" s="159">
        <f t="shared" si="10"/>
        <v>165452826242418</v>
      </c>
      <c r="AD23" s="160">
        <f t="shared" si="11"/>
        <v>18</v>
      </c>
    </row>
    <row r="24" spans="1:30" ht="12.75" customHeight="1">
      <c r="A24" s="20">
        <f t="shared" si="12"/>
        <v>19</v>
      </c>
      <c r="B24" s="21" t="s">
        <v>23</v>
      </c>
      <c r="C24" s="22">
        <f>IF(ISERROR(VLOOKUP($B24,'Vysledky (1)'!$B$5:$T$50,19,FALSE)),"",VLOOKUP($B24,'Vysledky (1)'!$B$5:$T$50,19,FALSE))</f>
        <v>7</v>
      </c>
      <c r="D24" s="22">
        <f>IF(ISERROR(VLOOKUP($B24,'Vysledky (2)'!$B$5:$T$50,19,FALSE)),"",VLOOKUP($B24,'Vysledky (2)'!$B$5:$T$50,19,FALSE))</f>
        <v>2</v>
      </c>
      <c r="E24" s="22">
        <f>IF(ISERROR(VLOOKUP($B24,'Vysledky (3)'!$B$5:$T$50,19,FALSE)),"",VLOOKUP($B24,'Vysledky (3)'!$B$5:$T$50,19,FALSE))</f>
        <v>4</v>
      </c>
      <c r="F24" s="22">
        <f>IF(ISERROR(VLOOKUP($B24,'Vysledky (4)'!$B$5:$T$50,19,FALSE)),"",VLOOKUP($B24,'Vysledky (4)'!$B$5:$T$50,19,FALSE))</f>
        <v>19</v>
      </c>
      <c r="G24" s="22">
        <f>IF(ISERROR(VLOOKUP($B24,'Vysledky (5)'!$B$5:$T$50,19,FALSE)),"",VLOOKUP($B24,'Vysledky (5)'!$B$5:$T$50,19,FALSE))</f>
        <v>32</v>
      </c>
      <c r="H24" s="22">
        <f>IF(ISERROR(VLOOKUP($B24,'Vysledky (6)'!$B$5:$T$50,19,FALSE)),"",VLOOKUP($B24,'Vysledky (6)'!$B$5:$T$50,19,FALSE))</f>
        <v>18</v>
      </c>
      <c r="I24" s="22">
        <f>IF(ISERROR(VLOOKUP($B24,'Vysledky (7)'!$B$5:$T$50,19,FALSE)),"",VLOOKUP($B24,'Vysledky (7)'!$B$5:$T$50,19,FALSE))</f>
        <v>24</v>
      </c>
      <c r="J24" s="22">
        <f>IF(ISERROR(VLOOKUP($B24,'Vysledky (8)'!$B$5:$T$50,19,FALSE)),"",VLOOKUP($B24,'Vysledky (8)'!$B$5:$T$50,19,FALSE))</f>
        <v>28</v>
      </c>
      <c r="K24" s="22">
        <f>IF(ISERROR(VLOOKUP($B24,'Vysledky (9)'!$B$5:$T$46,19,FALSE)),"",VLOOKUP($B24,'Vysledky (9)'!$B$5:$T$46,19,FALSE))</f>
        <v>13</v>
      </c>
      <c r="L24" s="22">
        <f>IF(ISERROR(VLOOKUP($B24,'Vysledky (10)'!$B$5:$T$50,19,FALSE)),"",VLOOKUP($B24,'Vysledky (10)'!$B$5:$T$50,19,FALSE))</f>
        <v>42</v>
      </c>
      <c r="M24" s="23">
        <f t="shared" si="2"/>
        <v>163</v>
      </c>
      <c r="N24" s="24"/>
      <c r="O24">
        <f t="shared" si="3"/>
        <v>189</v>
      </c>
      <c r="P24">
        <f t="shared" si="4"/>
        <v>10</v>
      </c>
      <c r="Q24" s="25">
        <f t="shared" si="5"/>
        <v>2</v>
      </c>
      <c r="R24" s="25">
        <f t="shared" si="6"/>
        <v>4</v>
      </c>
      <c r="S24" s="25">
        <f t="shared" si="6"/>
        <v>7</v>
      </c>
      <c r="T24" s="25">
        <f t="shared" si="6"/>
        <v>13</v>
      </c>
      <c r="U24">
        <f t="shared" si="7"/>
        <v>163</v>
      </c>
      <c r="V24">
        <f t="shared" si="8"/>
        <v>163000000000000</v>
      </c>
      <c r="W24" s="158">
        <f t="shared" si="13"/>
        <v>420000000000</v>
      </c>
      <c r="X24" s="158">
        <f t="shared" si="13"/>
        <v>3200000000</v>
      </c>
      <c r="Y24" s="158">
        <f t="shared" si="13"/>
        <v>28000000</v>
      </c>
      <c r="Z24" s="158">
        <f t="shared" si="13"/>
        <v>240000</v>
      </c>
      <c r="AA24" s="158">
        <f t="shared" si="13"/>
        <v>1900</v>
      </c>
      <c r="AB24" s="158">
        <f t="shared" si="13"/>
        <v>18</v>
      </c>
      <c r="AC24" s="159">
        <f t="shared" si="10"/>
        <v>163423228241918</v>
      </c>
      <c r="AD24" s="160">
        <f t="shared" si="11"/>
        <v>19</v>
      </c>
    </row>
    <row r="25" spans="1:30" ht="12.75" customHeight="1">
      <c r="A25" s="20">
        <f t="shared" si="12"/>
        <v>20</v>
      </c>
      <c r="B25" s="21" t="s">
        <v>73</v>
      </c>
      <c r="C25" s="22">
        <f>IF(ISERROR(VLOOKUP($B25,'Vysledky (1)'!$B$5:$T$50,19,FALSE)),"",VLOOKUP($B25,'Vysledky (1)'!$B$5:$T$50,19,FALSE))</f>
        <v>6</v>
      </c>
      <c r="D25" s="22">
        <f>IF(ISERROR(VLOOKUP($B25,'Vysledky (2)'!$B$5:$T$50,19,FALSE)),"",VLOOKUP($B25,'Vysledky (2)'!$B$5:$T$50,19,FALSE))</f>
        <v>0</v>
      </c>
      <c r="E25" s="22">
        <f>IF(ISERROR(VLOOKUP($B25,'Vysledky (3)'!$B$5:$T$50,19,FALSE)),"",VLOOKUP($B25,'Vysledky (3)'!$B$5:$T$50,19,FALSE))</f>
        <v>18</v>
      </c>
      <c r="F25" s="22">
        <f>IF(ISERROR(VLOOKUP($B25,'Vysledky (4)'!$B$5:$T$50,19,FALSE)),"",VLOOKUP($B25,'Vysledky (4)'!$B$5:$T$50,19,FALSE))</f>
        <v>36</v>
      </c>
      <c r="G25" s="22">
        <f>IF(ISERROR(VLOOKUP($B25,'Vysledky (5)'!$B$5:$T$50,19,FALSE)),"",VLOOKUP($B25,'Vysledky (5)'!$B$5:$T$50,19,FALSE))</f>
        <v>22</v>
      </c>
      <c r="H25" s="22">
        <f>IF(ISERROR(VLOOKUP($B25,'Vysledky (6)'!$B$5:$T$50,19,FALSE)),"",VLOOKUP($B25,'Vysledky (6)'!$B$5:$T$50,19,FALSE))</f>
        <v>26</v>
      </c>
      <c r="I25" s="22">
        <f>IF(ISERROR(VLOOKUP($B25,'Vysledky (7)'!$B$5:$T$50,19,FALSE)),"",VLOOKUP($B25,'Vysledky (7)'!$B$5:$T$50,19,FALSE))</f>
        <v>23</v>
      </c>
      <c r="J25" s="22">
        <f>IF(ISERROR(VLOOKUP($B25,'Vysledky (8)'!$B$5:$T$50,19,FALSE)),"",VLOOKUP($B25,'Vysledky (8)'!$B$5:$T$50,19,FALSE))</f>
        <v>15</v>
      </c>
      <c r="K25" s="22">
        <f>IF(ISERROR(VLOOKUP($B25,'Vysledky (9)'!$B$5:$T$46,19,FALSE)),"",VLOOKUP($B25,'Vysledky (9)'!$B$5:$T$46,19,FALSE))</f>
        <v>15</v>
      </c>
      <c r="L25" s="22">
        <f>IF(ISERROR(VLOOKUP($B25,'Vysledky (10)'!$B$5:$T$50,19,FALSE)),"",VLOOKUP($B25,'Vysledky (10)'!$B$5:$T$50,19,FALSE))</f>
        <v>32</v>
      </c>
      <c r="M25" s="23">
        <f t="shared" si="2"/>
        <v>157</v>
      </c>
      <c r="N25" s="24"/>
      <c r="O25">
        <f t="shared" si="3"/>
        <v>193</v>
      </c>
      <c r="P25">
        <f t="shared" si="4"/>
        <v>10</v>
      </c>
      <c r="Q25" s="25">
        <f t="shared" si="5"/>
        <v>0</v>
      </c>
      <c r="R25" s="25">
        <f t="shared" si="6"/>
        <v>6</v>
      </c>
      <c r="S25" s="25">
        <f t="shared" si="6"/>
        <v>15</v>
      </c>
      <c r="T25" s="25">
        <f t="shared" si="6"/>
        <v>15</v>
      </c>
      <c r="U25">
        <f t="shared" si="7"/>
        <v>157</v>
      </c>
      <c r="V25">
        <f t="shared" si="8"/>
        <v>157000000000000</v>
      </c>
      <c r="W25" s="158">
        <f t="shared" si="13"/>
        <v>360000000000</v>
      </c>
      <c r="X25" s="158">
        <f t="shared" si="13"/>
        <v>3200000000</v>
      </c>
      <c r="Y25" s="158">
        <f t="shared" si="13"/>
        <v>26000000</v>
      </c>
      <c r="Z25" s="158">
        <f t="shared" si="13"/>
        <v>230000</v>
      </c>
      <c r="AA25" s="158">
        <f t="shared" si="13"/>
        <v>2200</v>
      </c>
      <c r="AB25" s="158">
        <f t="shared" si="13"/>
        <v>18</v>
      </c>
      <c r="AC25" s="159">
        <f t="shared" si="10"/>
        <v>157363226232218</v>
      </c>
      <c r="AD25" s="160">
        <f t="shared" si="11"/>
        <v>20</v>
      </c>
    </row>
    <row r="26" spans="1:30" ht="12.75" customHeight="1">
      <c r="A26" s="20">
        <f t="shared" si="12"/>
        <v>21</v>
      </c>
      <c r="B26" s="21" t="s">
        <v>26</v>
      </c>
      <c r="C26" s="22">
        <f>IF(ISERROR(VLOOKUP($B26,'Vysledky (1)'!$B$5:$T$50,19,FALSE)),"",VLOOKUP($B26,'Vysledky (1)'!$B$5:$T$50,19,FALSE))</f>
        <v>23</v>
      </c>
      <c r="D26" s="22">
        <f>IF(ISERROR(VLOOKUP($B26,'Vysledky (2)'!$B$5:$T$50,19,FALSE)),"",VLOOKUP($B26,'Vysledky (2)'!$B$5:$T$50,19,FALSE))</f>
        <v>10</v>
      </c>
      <c r="E26" s="22">
        <f>IF(ISERROR(VLOOKUP($B26,'Vysledky (3)'!$B$5:$T$50,19,FALSE)),"",VLOOKUP($B26,'Vysledky (3)'!$B$5:$T$50,19,FALSE))</f>
        <v>22</v>
      </c>
      <c r="F26" s="22">
        <f>IF(ISERROR(VLOOKUP($B26,'Vysledky (4)'!$B$5:$T$50,19,FALSE)),"",VLOOKUP($B26,'Vysledky (4)'!$B$5:$T$50,19,FALSE))</f>
        <v>21</v>
      </c>
      <c r="G26" s="22">
        <f>IF(ISERROR(VLOOKUP($B26,'Vysledky (5)'!$B$5:$T$50,19,FALSE)),"",VLOOKUP($B26,'Vysledky (5)'!$B$5:$T$50,19,FALSE))</f>
        <v>13</v>
      </c>
      <c r="H26" s="22">
        <f>IF(ISERROR(VLOOKUP($B26,'Vysledky (6)'!$B$5:$T$50,19,FALSE)),"",VLOOKUP($B26,'Vysledky (6)'!$B$5:$T$50,19,FALSE))</f>
        <v>30</v>
      </c>
      <c r="I26" s="22">
        <f>IF(ISERROR(VLOOKUP($B26,'Vysledky (7)'!$B$5:$T$50,19,FALSE)),"",VLOOKUP($B26,'Vysledky (7)'!$B$5:$T$50,19,FALSE))</f>
        <v>30</v>
      </c>
      <c r="J26" s="22">
        <f>IF(ISERROR(VLOOKUP($B26,'Vysledky (8)'!$B$5:$T$50,19,FALSE)),"",VLOOKUP($B26,'Vysledky (8)'!$B$5:$T$50,19,FALSE))</f>
        <v>5</v>
      </c>
      <c r="K26" s="22">
        <f>IF(ISERROR(VLOOKUP($B26,'Vysledky (9)'!$B$5:$T$46,19,FALSE)),"",VLOOKUP($B26,'Vysledky (9)'!$B$5:$T$46,19,FALSE))</f>
        <v>22</v>
      </c>
      <c r="L26" s="22">
        <f>IF(ISERROR(VLOOKUP($B26,'Vysledky (10)'!$B$5:$T$50,19,FALSE)),"",VLOOKUP($B26,'Vysledky (10)'!$B$5:$T$50,19,FALSE))</f>
      </c>
      <c r="M26" s="23">
        <f t="shared" si="2"/>
        <v>148</v>
      </c>
      <c r="N26" s="24"/>
      <c r="O26">
        <f t="shared" si="3"/>
        <v>176</v>
      </c>
      <c r="P26">
        <f t="shared" si="4"/>
        <v>9</v>
      </c>
      <c r="Q26" s="25">
        <f t="shared" si="5"/>
        <v>5</v>
      </c>
      <c r="R26" s="25">
        <f aca="true" t="shared" si="14" ref="R26:T45">IF($P26&gt;R$3,SMALL($C26:$L26,R$2),0)</f>
        <v>10</v>
      </c>
      <c r="S26" s="25">
        <f t="shared" si="14"/>
        <v>13</v>
      </c>
      <c r="T26" s="25">
        <f t="shared" si="14"/>
        <v>0</v>
      </c>
      <c r="U26">
        <f t="shared" si="7"/>
        <v>148</v>
      </c>
      <c r="V26">
        <f t="shared" si="8"/>
        <v>148000000000000</v>
      </c>
      <c r="W26" s="158">
        <f aca="true" t="shared" si="15" ref="W26:AB35">IF(ISERROR(LARGE($C26:$L26,W$5)),0,LARGE($C26:$L26,W$5))*W$4</f>
        <v>300000000000</v>
      </c>
      <c r="X26" s="158">
        <f t="shared" si="15"/>
        <v>3000000000</v>
      </c>
      <c r="Y26" s="158">
        <f t="shared" si="15"/>
        <v>23000000</v>
      </c>
      <c r="Z26" s="158">
        <f t="shared" si="15"/>
        <v>220000</v>
      </c>
      <c r="AA26" s="158">
        <f t="shared" si="15"/>
        <v>2200</v>
      </c>
      <c r="AB26" s="158">
        <f t="shared" si="15"/>
        <v>21</v>
      </c>
      <c r="AC26" s="159">
        <f t="shared" si="10"/>
        <v>148303023222221</v>
      </c>
      <c r="AD26" s="160">
        <f t="shared" si="11"/>
        <v>21</v>
      </c>
    </row>
    <row r="27" spans="1:30" ht="12.75" customHeight="1">
      <c r="A27" s="20">
        <f t="shared" si="12"/>
        <v>22</v>
      </c>
      <c r="B27" s="26" t="s">
        <v>28</v>
      </c>
      <c r="C27" s="22">
        <f>IF(ISERROR(VLOOKUP($B27,'Vysledky (1)'!$B$5:$T$50,19,FALSE)),"",VLOOKUP($B27,'Vysledky (1)'!$B$5:$T$50,19,FALSE))</f>
        <v>10</v>
      </c>
      <c r="D27" s="22">
        <f>IF(ISERROR(VLOOKUP($B27,'Vysledky (2)'!$B$5:$T$50,19,FALSE)),"",VLOOKUP($B27,'Vysledky (2)'!$B$5:$T$50,19,FALSE))</f>
        <v>14</v>
      </c>
      <c r="E27" s="22">
        <f>IF(ISERROR(VLOOKUP($B27,'Vysledky (3)'!$B$5:$T$50,19,FALSE)),"",VLOOKUP($B27,'Vysledky (3)'!$B$5:$T$50,19,FALSE))</f>
        <v>14</v>
      </c>
      <c r="F27" s="22">
        <f>IF(ISERROR(VLOOKUP($B27,'Vysledky (4)'!$B$5:$T$50,19,FALSE)),"",VLOOKUP($B27,'Vysledky (4)'!$B$5:$T$50,19,FALSE))</f>
        <v>24</v>
      </c>
      <c r="G27" s="22">
        <f>IF(ISERROR(VLOOKUP($B27,'Vysledky (5)'!$B$5:$T$50,19,FALSE)),"",VLOOKUP($B27,'Vysledky (5)'!$B$5:$T$50,19,FALSE))</f>
        <v>19</v>
      </c>
      <c r="H27" s="22">
        <f>IF(ISERROR(VLOOKUP($B27,'Vysledky (6)'!$B$5:$T$50,19,FALSE)),"",VLOOKUP($B27,'Vysledky (6)'!$B$5:$T$50,19,FALSE))</f>
        <v>22</v>
      </c>
      <c r="I27" s="22">
        <f>IF(ISERROR(VLOOKUP($B27,'Vysledky (7)'!$B$5:$T$50,19,FALSE)),"",VLOOKUP($B27,'Vysledky (7)'!$B$5:$T$50,19,FALSE))</f>
        <v>22</v>
      </c>
      <c r="J27" s="22">
        <f>IF(ISERROR(VLOOKUP($B27,'Vysledky (8)'!$B$5:$T$50,19,FALSE)),"",VLOOKUP($B27,'Vysledky (8)'!$B$5:$T$50,19,FALSE))</f>
        <v>24</v>
      </c>
      <c r="K27" s="22">
        <f>IF(ISERROR(VLOOKUP($B27,'Vysledky (9)'!$B$5:$T$46,19,FALSE)),"",VLOOKUP($B27,'Vysledky (9)'!$B$5:$T$46,19,FALSE))</f>
        <v>17</v>
      </c>
      <c r="L27" s="22">
        <f>IF(ISERROR(VLOOKUP($B27,'Vysledky (10)'!$B$5:$T$50,19,FALSE)),"",VLOOKUP($B27,'Vysledky (10)'!$B$5:$T$50,19,FALSE))</f>
        <v>36</v>
      </c>
      <c r="M27" s="23">
        <f t="shared" si="2"/>
        <v>147</v>
      </c>
      <c r="N27" s="24"/>
      <c r="O27">
        <f t="shared" si="3"/>
        <v>202</v>
      </c>
      <c r="P27">
        <f t="shared" si="4"/>
        <v>10</v>
      </c>
      <c r="Q27" s="25">
        <f t="shared" si="5"/>
        <v>10</v>
      </c>
      <c r="R27" s="25">
        <f t="shared" si="14"/>
        <v>14</v>
      </c>
      <c r="S27" s="25">
        <f t="shared" si="14"/>
        <v>14</v>
      </c>
      <c r="T27" s="25">
        <f t="shared" si="14"/>
        <v>17</v>
      </c>
      <c r="U27">
        <f t="shared" si="7"/>
        <v>147</v>
      </c>
      <c r="V27">
        <f t="shared" si="8"/>
        <v>147000000000000</v>
      </c>
      <c r="W27" s="158">
        <f t="shared" si="15"/>
        <v>360000000000</v>
      </c>
      <c r="X27" s="158">
        <f t="shared" si="15"/>
        <v>2400000000</v>
      </c>
      <c r="Y27" s="158">
        <f t="shared" si="15"/>
        <v>24000000</v>
      </c>
      <c r="Z27" s="158">
        <f t="shared" si="15"/>
        <v>220000</v>
      </c>
      <c r="AA27" s="158">
        <f t="shared" si="15"/>
        <v>2200</v>
      </c>
      <c r="AB27" s="158">
        <f t="shared" si="15"/>
        <v>19</v>
      </c>
      <c r="AC27" s="159">
        <f t="shared" si="10"/>
        <v>147362424222219</v>
      </c>
      <c r="AD27" s="160">
        <f t="shared" si="11"/>
        <v>22</v>
      </c>
    </row>
    <row r="28" spans="1:30" ht="12.75" customHeight="1">
      <c r="A28" s="20">
        <f t="shared" si="12"/>
        <v>23</v>
      </c>
      <c r="B28" s="21" t="s">
        <v>38</v>
      </c>
      <c r="C28" s="22">
        <f>IF(ISERROR(VLOOKUP($B28,'Vysledky (1)'!$B$5:$T$50,19,FALSE)),"",VLOOKUP($B28,'Vysledky (1)'!$B$5:$T$50,19,FALSE))</f>
        <v>2</v>
      </c>
      <c r="D28" s="22">
        <f>IF(ISERROR(VLOOKUP($B28,'Vysledky (2)'!$B$5:$T$50,19,FALSE)),"",VLOOKUP($B28,'Vysledky (2)'!$B$5:$T$50,19,FALSE))</f>
        <v>18</v>
      </c>
      <c r="E28" s="22">
        <f>IF(ISERROR(VLOOKUP($B28,'Vysledky (3)'!$B$5:$T$50,19,FALSE)),"",VLOOKUP($B28,'Vysledky (3)'!$B$5:$T$50,19,FALSE))</f>
        <v>30</v>
      </c>
      <c r="F28" s="22">
        <f>IF(ISERROR(VLOOKUP($B28,'Vysledky (4)'!$B$5:$T$50,19,FALSE)),"",VLOOKUP($B28,'Vysledky (4)'!$B$5:$T$50,19,FALSE))</f>
        <v>5</v>
      </c>
      <c r="G28" s="22">
        <f>IF(ISERROR(VLOOKUP($B28,'Vysledky (5)'!$B$5:$T$50,19,FALSE)),"",VLOOKUP($B28,'Vysledky (5)'!$B$5:$T$50,19,FALSE))</f>
        <v>14</v>
      </c>
      <c r="H28" s="22">
        <f>IF(ISERROR(VLOOKUP($B28,'Vysledky (6)'!$B$5:$T$50,19,FALSE)),"",VLOOKUP($B28,'Vysledky (6)'!$B$5:$T$50,19,FALSE))</f>
        <v>15</v>
      </c>
      <c r="I28" s="22">
        <f>IF(ISERROR(VLOOKUP($B28,'Vysledky (7)'!$B$5:$T$50,19,FALSE)),"",VLOOKUP($B28,'Vysledky (7)'!$B$5:$T$50,19,FALSE))</f>
        <v>34</v>
      </c>
      <c r="J28" s="22">
        <f>IF(ISERROR(VLOOKUP($B28,'Vysledky (8)'!$B$5:$T$50,19,FALSE)),"",VLOOKUP($B28,'Vysledky (8)'!$B$5:$T$50,19,FALSE))</f>
        <v>10</v>
      </c>
      <c r="K28" s="22">
        <f>IF(ISERROR(VLOOKUP($B28,'Vysledky (9)'!$B$5:$T$46,19,FALSE)),"",VLOOKUP($B28,'Vysledky (9)'!$B$5:$T$46,19,FALSE))</f>
        <v>14</v>
      </c>
      <c r="L28" s="22">
        <f>IF(ISERROR(VLOOKUP($B28,'Vysledky (10)'!$B$5:$T$50,19,FALSE)),"",VLOOKUP($B28,'Vysledky (10)'!$B$5:$T$50,19,FALSE))</f>
        <v>34</v>
      </c>
      <c r="M28" s="23">
        <f t="shared" si="2"/>
        <v>145</v>
      </c>
      <c r="N28" s="24"/>
      <c r="O28">
        <f t="shared" si="3"/>
        <v>176</v>
      </c>
      <c r="P28">
        <f t="shared" si="4"/>
        <v>10</v>
      </c>
      <c r="Q28" s="25">
        <f t="shared" si="5"/>
        <v>2</v>
      </c>
      <c r="R28" s="25">
        <f t="shared" si="14"/>
        <v>5</v>
      </c>
      <c r="S28" s="25">
        <f t="shared" si="14"/>
        <v>10</v>
      </c>
      <c r="T28" s="25">
        <f t="shared" si="14"/>
        <v>14</v>
      </c>
      <c r="U28">
        <f t="shared" si="7"/>
        <v>145</v>
      </c>
      <c r="V28">
        <f t="shared" si="8"/>
        <v>145000000000000</v>
      </c>
      <c r="W28" s="158">
        <f t="shared" si="15"/>
        <v>340000000000</v>
      </c>
      <c r="X28" s="158">
        <f t="shared" si="15"/>
        <v>3400000000</v>
      </c>
      <c r="Y28" s="158">
        <f t="shared" si="15"/>
        <v>30000000</v>
      </c>
      <c r="Z28" s="158">
        <f t="shared" si="15"/>
        <v>180000</v>
      </c>
      <c r="AA28" s="158">
        <f t="shared" si="15"/>
        <v>1500</v>
      </c>
      <c r="AB28" s="158">
        <f t="shared" si="15"/>
        <v>14</v>
      </c>
      <c r="AC28" s="159">
        <f t="shared" si="10"/>
        <v>145343430181514</v>
      </c>
      <c r="AD28" s="160">
        <f t="shared" si="11"/>
        <v>23</v>
      </c>
    </row>
    <row r="29" spans="1:30" ht="12.75" customHeight="1">
      <c r="A29" s="20">
        <f t="shared" si="12"/>
        <v>24</v>
      </c>
      <c r="B29" s="21" t="s">
        <v>27</v>
      </c>
      <c r="C29" s="22">
        <f>IF(ISERROR(VLOOKUP($B29,'Vysledky (1)'!$B$5:$T$50,19,FALSE)),"",VLOOKUP($B29,'Vysledky (1)'!$B$5:$T$50,19,FALSE))</f>
        <v>5</v>
      </c>
      <c r="D29" s="22">
        <f>IF(ISERROR(VLOOKUP($B29,'Vysledky (2)'!$B$5:$T$50,19,FALSE)),"",VLOOKUP($B29,'Vysledky (2)'!$B$5:$T$50,19,FALSE))</f>
        <v>24</v>
      </c>
      <c r="E29" s="22">
        <f>IF(ISERROR(VLOOKUP($B29,'Vysledky (3)'!$B$5:$T$50,19,FALSE)),"",VLOOKUP($B29,'Vysledky (3)'!$B$5:$T$50,19,FALSE))</f>
        <v>17</v>
      </c>
      <c r="F29" s="22">
        <f>IF(ISERROR(VLOOKUP($B29,'Vysledky (4)'!$B$5:$T$50,19,FALSE)),"",VLOOKUP($B29,'Vysledky (4)'!$B$5:$T$50,19,FALSE))</f>
      </c>
      <c r="G29" s="22">
        <f>IF(ISERROR(VLOOKUP($B29,'Vysledky (5)'!$B$5:$T$50,19,FALSE)),"",VLOOKUP($B29,'Vysledky (5)'!$B$5:$T$50,19,FALSE))</f>
      </c>
      <c r="H29" s="22">
        <f>IF(ISERROR(VLOOKUP($B29,'Vysledky (6)'!$B$5:$T$50,19,FALSE)),"",VLOOKUP($B29,'Vysledky (6)'!$B$5:$T$50,19,FALSE))</f>
      </c>
      <c r="I29" s="22">
        <f>IF(ISERROR(VLOOKUP($B29,'Vysledky (7)'!$B$5:$T$50,19,FALSE)),"",VLOOKUP($B29,'Vysledky (7)'!$B$5:$T$50,19,FALSE))</f>
        <v>9</v>
      </c>
      <c r="J29" s="22">
        <f>IF(ISERROR(VLOOKUP($B29,'Vysledky (8)'!$B$5:$T$50,19,FALSE)),"",VLOOKUP($B29,'Vysledky (8)'!$B$5:$T$50,19,FALSE))</f>
        <v>19</v>
      </c>
      <c r="K29" s="22">
        <f>IF(ISERROR(VLOOKUP($B29,'Vysledky (9)'!$B$5:$T$46,19,FALSE)),"",VLOOKUP($B29,'Vysledky (9)'!$B$5:$T$46,19,FALSE))</f>
        <v>11</v>
      </c>
      <c r="L29" s="22">
        <f>IF(ISERROR(VLOOKUP($B29,'Vysledky (10)'!$B$5:$T$50,19,FALSE)),"",VLOOKUP($B29,'Vysledky (10)'!$B$5:$T$50,19,FALSE))</f>
        <v>52</v>
      </c>
      <c r="M29" s="23">
        <f t="shared" si="2"/>
        <v>132</v>
      </c>
      <c r="N29" s="24"/>
      <c r="O29">
        <f t="shared" si="3"/>
        <v>137</v>
      </c>
      <c r="P29">
        <f t="shared" si="4"/>
        <v>7</v>
      </c>
      <c r="Q29" s="25">
        <f t="shared" si="5"/>
        <v>5</v>
      </c>
      <c r="R29" s="25">
        <f t="shared" si="14"/>
        <v>0</v>
      </c>
      <c r="S29" s="25">
        <f t="shared" si="14"/>
        <v>0</v>
      </c>
      <c r="T29" s="25">
        <f t="shared" si="14"/>
        <v>0</v>
      </c>
      <c r="U29">
        <f t="shared" si="7"/>
        <v>132</v>
      </c>
      <c r="V29">
        <f t="shared" si="8"/>
        <v>132000000000000</v>
      </c>
      <c r="W29" s="158">
        <f t="shared" si="15"/>
        <v>520000000000</v>
      </c>
      <c r="X29" s="158">
        <f t="shared" si="15"/>
        <v>2400000000</v>
      </c>
      <c r="Y29" s="158">
        <f t="shared" si="15"/>
        <v>19000000</v>
      </c>
      <c r="Z29" s="158">
        <f t="shared" si="15"/>
        <v>170000</v>
      </c>
      <c r="AA29" s="158">
        <f t="shared" si="15"/>
        <v>1100</v>
      </c>
      <c r="AB29" s="158">
        <f t="shared" si="15"/>
        <v>9</v>
      </c>
      <c r="AC29" s="159">
        <f t="shared" si="10"/>
        <v>132522419171109</v>
      </c>
      <c r="AD29" s="160">
        <f t="shared" si="11"/>
        <v>24</v>
      </c>
    </row>
    <row r="30" spans="1:30" ht="12.75" customHeight="1">
      <c r="A30" s="20">
        <f t="shared" si="12"/>
        <v>25</v>
      </c>
      <c r="B30" s="21" t="s">
        <v>15</v>
      </c>
      <c r="C30" s="22">
        <f>IF(ISERROR(VLOOKUP($B30,'Vysledky (1)'!$B$5:$T$50,19,FALSE)),"",VLOOKUP($B30,'Vysledky (1)'!$B$5:$T$50,19,FALSE))</f>
        <v>20</v>
      </c>
      <c r="D30" s="22">
        <f>IF(ISERROR(VLOOKUP($B30,'Vysledky (2)'!$B$5:$T$50,19,FALSE)),"",VLOOKUP($B30,'Vysledky (2)'!$B$5:$T$50,19,FALSE))</f>
        <v>34</v>
      </c>
      <c r="E30" s="22">
        <f>IF(ISERROR(VLOOKUP($B30,'Vysledky (3)'!$B$5:$T$50,19,FALSE)),"",VLOOKUP($B30,'Vysledky (3)'!$B$5:$T$50,19,FALSE))</f>
        <v>32</v>
      </c>
      <c r="F30" s="22">
        <f>IF(ISERROR(VLOOKUP($B30,'Vysledky (4)'!$B$5:$T$50,19,FALSE)),"",VLOOKUP($B30,'Vysledky (4)'!$B$5:$T$50,19,FALSE))</f>
        <v>20</v>
      </c>
      <c r="G30" s="22">
        <f>IF(ISERROR(VLOOKUP($B30,'Vysledky (5)'!$B$5:$T$50,19,FALSE)),"",VLOOKUP($B30,'Vysledky (5)'!$B$5:$T$50,19,FALSE))</f>
        <v>10</v>
      </c>
      <c r="H30" s="22">
        <f>IF(ISERROR(VLOOKUP($B30,'Vysledky (6)'!$B$5:$T$50,19,FALSE)),"",VLOOKUP($B30,'Vysledky (6)'!$B$5:$T$50,19,FALSE))</f>
        <v>0</v>
      </c>
      <c r="I30" s="22">
        <f>IF(ISERROR(VLOOKUP($B30,'Vysledky (7)'!$B$5:$T$50,19,FALSE)),"",VLOOKUP($B30,'Vysledky (7)'!$B$5:$T$50,19,FALSE))</f>
        <v>7</v>
      </c>
      <c r="J30" s="22">
        <f>IF(ISERROR(VLOOKUP($B30,'Vysledky (8)'!$B$5:$T$50,19,FALSE)),"",VLOOKUP($B30,'Vysledky (8)'!$B$5:$T$50,19,FALSE))</f>
        <v>4</v>
      </c>
      <c r="K30" s="22">
        <f>IF(ISERROR(VLOOKUP($B30,'Vysledky (9)'!$B$5:$T$46,19,FALSE)),"",VLOOKUP($B30,'Vysledky (9)'!$B$5:$T$46,19,FALSE))</f>
      </c>
      <c r="L30" s="22">
        <f>IF(ISERROR(VLOOKUP($B30,'Vysledky (10)'!$B$5:$T$50,19,FALSE)),"",VLOOKUP($B30,'Vysledky (10)'!$B$5:$T$50,19,FALSE))</f>
      </c>
      <c r="M30" s="23">
        <f t="shared" si="2"/>
        <v>123</v>
      </c>
      <c r="N30" s="24"/>
      <c r="O30">
        <f t="shared" si="3"/>
        <v>127</v>
      </c>
      <c r="P30">
        <f t="shared" si="4"/>
        <v>8</v>
      </c>
      <c r="Q30" s="25">
        <f t="shared" si="5"/>
        <v>0</v>
      </c>
      <c r="R30" s="25">
        <f t="shared" si="14"/>
        <v>4</v>
      </c>
      <c r="S30" s="25">
        <f t="shared" si="14"/>
        <v>0</v>
      </c>
      <c r="T30" s="25">
        <f t="shared" si="14"/>
        <v>0</v>
      </c>
      <c r="U30">
        <f t="shared" si="7"/>
        <v>123</v>
      </c>
      <c r="V30">
        <f t="shared" si="8"/>
        <v>123000000000000</v>
      </c>
      <c r="W30" s="158">
        <f t="shared" si="15"/>
        <v>340000000000</v>
      </c>
      <c r="X30" s="158">
        <f t="shared" si="15"/>
        <v>3200000000</v>
      </c>
      <c r="Y30" s="158">
        <f t="shared" si="15"/>
        <v>20000000</v>
      </c>
      <c r="Z30" s="158">
        <f t="shared" si="15"/>
        <v>200000</v>
      </c>
      <c r="AA30" s="158">
        <f t="shared" si="15"/>
        <v>1000</v>
      </c>
      <c r="AB30" s="158">
        <f t="shared" si="15"/>
        <v>7</v>
      </c>
      <c r="AC30" s="159">
        <f t="shared" si="10"/>
        <v>123343220201007</v>
      </c>
      <c r="AD30" s="160">
        <f t="shared" si="11"/>
        <v>25</v>
      </c>
    </row>
    <row r="31" spans="1:30" ht="12.75" customHeight="1">
      <c r="A31" s="20">
        <f t="shared" si="12"/>
        <v>26</v>
      </c>
      <c r="B31" s="21" t="s">
        <v>67</v>
      </c>
      <c r="C31" s="22">
        <f>IF(ISERROR(VLOOKUP($B31,'Vysledky (1)'!$B$5:$T$50,19,FALSE)),"",VLOOKUP($B31,'Vysledky (1)'!$B$5:$T$50,19,FALSE))</f>
      </c>
      <c r="D31" s="22">
        <f>IF(ISERROR(VLOOKUP($B31,'Vysledky (2)'!$B$5:$T$50,19,FALSE)),"",VLOOKUP($B31,'Vysledky (2)'!$B$5:$T$50,19,FALSE))</f>
        <v>30</v>
      </c>
      <c r="E31" s="22">
        <f>IF(ISERROR(VLOOKUP($B31,'Vysledky (3)'!$B$5:$T$50,19,FALSE)),"",VLOOKUP($B31,'Vysledky (3)'!$B$5:$T$50,19,FALSE))</f>
        <v>11</v>
      </c>
      <c r="F31" s="22">
        <f>IF(ISERROR(VLOOKUP($B31,'Vysledky (4)'!$B$5:$T$50,19,FALSE)),"",VLOOKUP($B31,'Vysledky (4)'!$B$5:$T$50,19,FALSE))</f>
        <v>18</v>
      </c>
      <c r="G31" s="22">
        <f>IF(ISERROR(VLOOKUP($B31,'Vysledky (5)'!$B$5:$T$50,19,FALSE)),"",VLOOKUP($B31,'Vysledky (5)'!$B$5:$T$50,19,FALSE))</f>
        <v>9</v>
      </c>
      <c r="H31" s="22">
        <f>IF(ISERROR(VLOOKUP($B31,'Vysledky (6)'!$B$5:$T$50,19,FALSE)),"",VLOOKUP($B31,'Vysledky (6)'!$B$5:$T$50,19,FALSE))</f>
        <v>32</v>
      </c>
      <c r="I31" s="22">
        <f>IF(ISERROR(VLOOKUP($B31,'Vysledky (7)'!$B$5:$T$50,19,FALSE)),"",VLOOKUP($B31,'Vysledky (7)'!$B$5:$T$50,19,FALSE))</f>
      </c>
      <c r="J31" s="22">
        <f>IF(ISERROR(VLOOKUP($B31,'Vysledky (8)'!$B$5:$T$50,19,FALSE)),"",VLOOKUP($B31,'Vysledky (8)'!$B$5:$T$50,19,FALSE))</f>
      </c>
      <c r="K31" s="22">
        <f>IF(ISERROR(VLOOKUP($B31,'Vysledky (9)'!$B$5:$T$46,19,FALSE)),"",VLOOKUP($B31,'Vysledky (9)'!$B$5:$T$46,19,FALSE))</f>
        <v>6</v>
      </c>
      <c r="L31" s="22">
        <f>IF(ISERROR(VLOOKUP($B31,'Vysledky (10)'!$B$5:$T$50,19,FALSE)),"",VLOOKUP($B31,'Vysledky (10)'!$B$5:$T$50,19,FALSE))</f>
        <v>22</v>
      </c>
      <c r="M31" s="23">
        <f t="shared" si="2"/>
        <v>122</v>
      </c>
      <c r="N31" s="24"/>
      <c r="O31">
        <f t="shared" si="3"/>
        <v>128</v>
      </c>
      <c r="P31">
        <f t="shared" si="4"/>
        <v>7</v>
      </c>
      <c r="Q31" s="25">
        <f t="shared" si="5"/>
        <v>6</v>
      </c>
      <c r="R31" s="25">
        <f t="shared" si="14"/>
        <v>0</v>
      </c>
      <c r="S31" s="25">
        <f t="shared" si="14"/>
        <v>0</v>
      </c>
      <c r="T31" s="25">
        <f t="shared" si="14"/>
        <v>0</v>
      </c>
      <c r="U31">
        <f t="shared" si="7"/>
        <v>122</v>
      </c>
      <c r="V31">
        <f t="shared" si="8"/>
        <v>122000000000000</v>
      </c>
      <c r="W31" s="158">
        <f t="shared" si="15"/>
        <v>320000000000</v>
      </c>
      <c r="X31" s="158">
        <f t="shared" si="15"/>
        <v>3000000000</v>
      </c>
      <c r="Y31" s="158">
        <f t="shared" si="15"/>
        <v>22000000</v>
      </c>
      <c r="Z31" s="158">
        <f t="shared" si="15"/>
        <v>180000</v>
      </c>
      <c r="AA31" s="158">
        <f t="shared" si="15"/>
        <v>1100</v>
      </c>
      <c r="AB31" s="158">
        <f t="shared" si="15"/>
        <v>9</v>
      </c>
      <c r="AC31" s="159">
        <f t="shared" si="10"/>
        <v>122323022181109</v>
      </c>
      <c r="AD31" s="160">
        <f t="shared" si="11"/>
        <v>26</v>
      </c>
    </row>
    <row r="32" spans="1:30" ht="12.75" customHeight="1">
      <c r="A32" s="20">
        <f t="shared" si="12"/>
        <v>27</v>
      </c>
      <c r="B32" s="21" t="s">
        <v>12</v>
      </c>
      <c r="C32" s="22">
        <f>IF(ISERROR(VLOOKUP($B32,'Vysledky (1)'!$B$5:$T$50,19,FALSE)),"",VLOOKUP($B32,'Vysledky (1)'!$B$5:$T$50,19,FALSE))</f>
        <v>14</v>
      </c>
      <c r="D32" s="22">
        <f>IF(ISERROR(VLOOKUP($B32,'Vysledky (2)'!$B$5:$T$50,19,FALSE)),"",VLOOKUP($B32,'Vysledky (2)'!$B$5:$T$50,19,FALSE))</f>
        <v>4</v>
      </c>
      <c r="E32" s="22">
        <f>IF(ISERROR(VLOOKUP($B32,'Vysledky (3)'!$B$5:$T$50,19,FALSE)),"",VLOOKUP($B32,'Vysledky (3)'!$B$5:$T$50,19,FALSE))</f>
        <v>20</v>
      </c>
      <c r="F32" s="22">
        <f>IF(ISERROR(VLOOKUP($B32,'Vysledky (4)'!$B$5:$T$50,19,FALSE)),"",VLOOKUP($B32,'Vysledky (4)'!$B$5:$T$50,19,FALSE))</f>
        <v>14</v>
      </c>
      <c r="G32" s="22">
        <f>IF(ISERROR(VLOOKUP($B32,'Vysledky (5)'!$B$5:$T$50,19,FALSE)),"",VLOOKUP($B32,'Vysledky (5)'!$B$5:$T$50,19,FALSE))</f>
        <v>18</v>
      </c>
      <c r="H32" s="22">
        <f>IF(ISERROR(VLOOKUP($B32,'Vysledky (6)'!$B$5:$T$50,19,FALSE)),"",VLOOKUP($B32,'Vysledky (6)'!$B$5:$T$50,19,FALSE))</f>
        <v>16</v>
      </c>
      <c r="I32" s="22">
        <f>IF(ISERROR(VLOOKUP($B32,'Vysledky (7)'!$B$5:$T$50,19,FALSE)),"",VLOOKUP($B32,'Vysledky (7)'!$B$5:$T$50,19,FALSE))</f>
        <v>10</v>
      </c>
      <c r="J32" s="22">
        <f>IF(ISERROR(VLOOKUP($B32,'Vysledky (8)'!$B$5:$T$50,19,FALSE)),"",VLOOKUP($B32,'Vysledky (8)'!$B$5:$T$50,19,FALSE))</f>
        <v>17</v>
      </c>
      <c r="K32" s="22">
        <f>IF(ISERROR(VLOOKUP($B32,'Vysledky (9)'!$B$5:$T$46,19,FALSE)),"",VLOOKUP($B32,'Vysledky (9)'!$B$5:$T$46,19,FALSE))</f>
        <v>32</v>
      </c>
      <c r="L32" s="22">
        <f>IF(ISERROR(VLOOKUP($B32,'Vysledky (10)'!$B$5:$T$50,19,FALSE)),"",VLOOKUP($B32,'Vysledky (10)'!$B$5:$T$50,19,FALSE))</f>
        <v>10</v>
      </c>
      <c r="M32" s="23">
        <f t="shared" si="2"/>
        <v>117</v>
      </c>
      <c r="N32" s="24"/>
      <c r="O32">
        <f t="shared" si="3"/>
        <v>155</v>
      </c>
      <c r="P32">
        <f t="shared" si="4"/>
        <v>10</v>
      </c>
      <c r="Q32" s="25">
        <f t="shared" si="5"/>
        <v>4</v>
      </c>
      <c r="R32" s="25">
        <f t="shared" si="14"/>
        <v>10</v>
      </c>
      <c r="S32" s="25">
        <f t="shared" si="14"/>
        <v>10</v>
      </c>
      <c r="T32" s="25">
        <f t="shared" si="14"/>
        <v>14</v>
      </c>
      <c r="U32">
        <f t="shared" si="7"/>
        <v>117</v>
      </c>
      <c r="V32">
        <f t="shared" si="8"/>
        <v>117000000000000</v>
      </c>
      <c r="W32" s="158">
        <f t="shared" si="15"/>
        <v>320000000000</v>
      </c>
      <c r="X32" s="158">
        <f t="shared" si="15"/>
        <v>2000000000</v>
      </c>
      <c r="Y32" s="158">
        <f t="shared" si="15"/>
        <v>18000000</v>
      </c>
      <c r="Z32" s="158">
        <f t="shared" si="15"/>
        <v>170000</v>
      </c>
      <c r="AA32" s="158">
        <f t="shared" si="15"/>
        <v>1600</v>
      </c>
      <c r="AB32" s="158">
        <f t="shared" si="15"/>
        <v>14</v>
      </c>
      <c r="AC32" s="159">
        <f t="shared" si="10"/>
        <v>117322018171614</v>
      </c>
      <c r="AD32" s="160">
        <f t="shared" si="11"/>
        <v>27</v>
      </c>
    </row>
    <row r="33" spans="1:30" ht="12.75" customHeight="1">
      <c r="A33" s="20">
        <f t="shared" si="12"/>
        <v>28</v>
      </c>
      <c r="B33" s="26" t="s">
        <v>64</v>
      </c>
      <c r="C33" s="22">
        <f>IF(ISERROR(VLOOKUP($B33,'Vysledky (1)'!$B$5:$T$50,19,FALSE)),"",VLOOKUP($B33,'Vysledky (1)'!$B$5:$T$50,19,FALSE))</f>
        <v>11</v>
      </c>
      <c r="D33" s="22">
        <f>IF(ISERROR(VLOOKUP($B33,'Vysledky (2)'!$B$5:$T$50,19,FALSE)),"",VLOOKUP($B33,'Vysledky (2)'!$B$5:$T$50,19,FALSE))</f>
        <v>7</v>
      </c>
      <c r="E33" s="22">
        <f>IF(ISERROR(VLOOKUP($B33,'Vysledky (3)'!$B$5:$T$50,19,FALSE)),"",VLOOKUP($B33,'Vysledky (3)'!$B$5:$T$50,19,FALSE))</f>
        <v>13</v>
      </c>
      <c r="F33" s="22">
        <f>IF(ISERROR(VLOOKUP($B33,'Vysledky (4)'!$B$5:$T$50,19,FALSE)),"",VLOOKUP($B33,'Vysledky (4)'!$B$5:$T$50,19,FALSE))</f>
        <v>7</v>
      </c>
      <c r="G33" s="22">
        <f>IF(ISERROR(VLOOKUP($B33,'Vysledky (5)'!$B$5:$T$50,19,FALSE)),"",VLOOKUP($B33,'Vysledky (5)'!$B$5:$T$50,19,FALSE))</f>
        <v>23</v>
      </c>
      <c r="H33" s="22">
        <f>IF(ISERROR(VLOOKUP($B33,'Vysledky (6)'!$B$5:$T$50,19,FALSE)),"",VLOOKUP($B33,'Vysledky (6)'!$B$5:$T$50,19,FALSE))</f>
        <v>17</v>
      </c>
      <c r="I33" s="22">
        <f>IF(ISERROR(VLOOKUP($B33,'Vysledky (7)'!$B$5:$T$50,19,FALSE)),"",VLOOKUP($B33,'Vysledky (7)'!$B$5:$T$50,19,FALSE))</f>
        <v>16</v>
      </c>
      <c r="J33" s="22">
        <f>IF(ISERROR(VLOOKUP($B33,'Vysledky (8)'!$B$5:$T$50,19,FALSE)),"",VLOOKUP($B33,'Vysledky (8)'!$B$5:$T$50,19,FALSE))</f>
        <v>22</v>
      </c>
      <c r="K33" s="22">
        <f>IF(ISERROR(VLOOKUP($B33,'Vysledky (9)'!$B$5:$T$46,19,FALSE)),"",VLOOKUP($B33,'Vysledky (9)'!$B$5:$T$46,19,FALSE))</f>
        <v>20</v>
      </c>
      <c r="L33" s="22">
        <f>IF(ISERROR(VLOOKUP($B33,'Vysledky (10)'!$B$5:$T$50,19,FALSE)),"",VLOOKUP($B33,'Vysledky (10)'!$B$5:$T$50,19,FALSE))</f>
        <v>18</v>
      </c>
      <c r="M33" s="23">
        <f t="shared" si="2"/>
        <v>116</v>
      </c>
      <c r="N33" s="24"/>
      <c r="O33">
        <f t="shared" si="3"/>
        <v>154</v>
      </c>
      <c r="P33">
        <f t="shared" si="4"/>
        <v>10</v>
      </c>
      <c r="Q33" s="25">
        <f t="shared" si="5"/>
        <v>7</v>
      </c>
      <c r="R33" s="25">
        <f t="shared" si="14"/>
        <v>7</v>
      </c>
      <c r="S33" s="25">
        <f t="shared" si="14"/>
        <v>11</v>
      </c>
      <c r="T33" s="25">
        <f t="shared" si="14"/>
        <v>13</v>
      </c>
      <c r="U33">
        <f t="shared" si="7"/>
        <v>116</v>
      </c>
      <c r="V33">
        <f t="shared" si="8"/>
        <v>116000000000000</v>
      </c>
      <c r="W33" s="158">
        <f t="shared" si="15"/>
        <v>230000000000</v>
      </c>
      <c r="X33" s="158">
        <f t="shared" si="15"/>
        <v>2200000000</v>
      </c>
      <c r="Y33" s="158">
        <f t="shared" si="15"/>
        <v>20000000</v>
      </c>
      <c r="Z33" s="158">
        <f t="shared" si="15"/>
        <v>180000</v>
      </c>
      <c r="AA33" s="158">
        <f t="shared" si="15"/>
        <v>1700</v>
      </c>
      <c r="AB33" s="158">
        <f t="shared" si="15"/>
        <v>16</v>
      </c>
      <c r="AC33" s="159">
        <f t="shared" si="10"/>
        <v>116232220181716</v>
      </c>
      <c r="AD33" s="160">
        <f t="shared" si="11"/>
        <v>28</v>
      </c>
    </row>
    <row r="34" spans="1:30" ht="12.75" customHeight="1">
      <c r="A34" s="20">
        <f t="shared" si="12"/>
        <v>29</v>
      </c>
      <c r="B34" s="21" t="s">
        <v>77</v>
      </c>
      <c r="C34" s="22">
        <f>IF(ISERROR(VLOOKUP($B34,'Vysledky (1)'!$B$5:$T$50,19,FALSE)),"",VLOOKUP($B34,'Vysledky (1)'!$B$5:$T$50,19,FALSE))</f>
        <v>21</v>
      </c>
      <c r="D34" s="22">
        <f>IF(ISERROR(VLOOKUP($B34,'Vysledky (2)'!$B$5:$T$50,19,FALSE)),"",VLOOKUP($B34,'Vysledky (2)'!$B$5:$T$50,19,FALSE))</f>
        <v>0</v>
      </c>
      <c r="E34" s="22">
        <f>IF(ISERROR(VLOOKUP($B34,'Vysledky (3)'!$B$5:$T$50,19,FALSE)),"",VLOOKUP($B34,'Vysledky (3)'!$B$5:$T$50,19,FALSE))</f>
        <v>8</v>
      </c>
      <c r="F34" s="22">
        <f>IF(ISERROR(VLOOKUP($B34,'Vysledky (4)'!$B$5:$T$50,19,FALSE)),"",VLOOKUP($B34,'Vysledky (4)'!$B$5:$T$50,19,FALSE))</f>
        <v>39</v>
      </c>
      <c r="G34" s="22">
        <f>IF(ISERROR(VLOOKUP($B34,'Vysledky (5)'!$B$5:$T$50,19,FALSE)),"",VLOOKUP($B34,'Vysledky (5)'!$B$5:$T$50,19,FALSE))</f>
        <v>5</v>
      </c>
      <c r="H34" s="22">
        <f>IF(ISERROR(VLOOKUP($B34,'Vysledky (6)'!$B$5:$T$50,19,FALSE)),"",VLOOKUP($B34,'Vysledky (6)'!$B$5:$T$50,19,FALSE))</f>
        <v>13</v>
      </c>
      <c r="I34" s="22">
        <f>IF(ISERROR(VLOOKUP($B34,'Vysledky (7)'!$B$5:$T$50,19,FALSE)),"",VLOOKUP($B34,'Vysledky (7)'!$B$5:$T$50,19,FALSE))</f>
      </c>
      <c r="J34" s="22">
        <f>IF(ISERROR(VLOOKUP($B34,'Vysledky (8)'!$B$5:$T$50,19,FALSE)),"",VLOOKUP($B34,'Vysledky (8)'!$B$5:$T$50,19,FALSE))</f>
        <v>9</v>
      </c>
      <c r="K34" s="22">
        <f>IF(ISERROR(VLOOKUP($B34,'Vysledky (9)'!$B$5:$T$46,19,FALSE)),"",VLOOKUP($B34,'Vysledky (9)'!$B$5:$T$46,19,FALSE))</f>
        <v>9</v>
      </c>
      <c r="L34" s="22">
        <f>IF(ISERROR(VLOOKUP($B34,'Vysledky (10)'!$B$5:$T$50,19,FALSE)),"",VLOOKUP($B34,'Vysledky (10)'!$B$5:$T$50,19,FALSE))</f>
        <v>14</v>
      </c>
      <c r="M34" s="23">
        <f t="shared" si="2"/>
        <v>105</v>
      </c>
      <c r="N34" s="24"/>
      <c r="O34">
        <f t="shared" si="3"/>
        <v>118</v>
      </c>
      <c r="P34">
        <f t="shared" si="4"/>
        <v>9</v>
      </c>
      <c r="Q34" s="25">
        <f t="shared" si="5"/>
        <v>0</v>
      </c>
      <c r="R34" s="25">
        <f t="shared" si="14"/>
        <v>5</v>
      </c>
      <c r="S34" s="25">
        <f t="shared" si="14"/>
        <v>8</v>
      </c>
      <c r="T34" s="25">
        <f t="shared" si="14"/>
        <v>0</v>
      </c>
      <c r="U34">
        <f t="shared" si="7"/>
        <v>105</v>
      </c>
      <c r="V34">
        <f t="shared" si="8"/>
        <v>105000000000000</v>
      </c>
      <c r="W34" s="158">
        <f t="shared" si="15"/>
        <v>390000000000</v>
      </c>
      <c r="X34" s="158">
        <f t="shared" si="15"/>
        <v>2100000000</v>
      </c>
      <c r="Y34" s="158">
        <f t="shared" si="15"/>
        <v>14000000</v>
      </c>
      <c r="Z34" s="158">
        <f t="shared" si="15"/>
        <v>130000</v>
      </c>
      <c r="AA34" s="158">
        <f t="shared" si="15"/>
        <v>900</v>
      </c>
      <c r="AB34" s="158">
        <f t="shared" si="15"/>
        <v>9</v>
      </c>
      <c r="AC34" s="159">
        <f t="shared" si="10"/>
        <v>105392114130909</v>
      </c>
      <c r="AD34" s="160">
        <f t="shared" si="11"/>
        <v>29</v>
      </c>
    </row>
    <row r="35" spans="1:30" ht="12.75" customHeight="1">
      <c r="A35" s="20">
        <f t="shared" si="12"/>
        <v>30</v>
      </c>
      <c r="B35" s="21" t="s">
        <v>104</v>
      </c>
      <c r="C35" s="22">
        <f>IF(ISERROR(VLOOKUP($B35,'Vysledky (1)'!$B$5:$T$50,19,FALSE)),"",VLOOKUP($B35,'Vysledky (1)'!$B$5:$T$50,19,FALSE))</f>
      </c>
      <c r="D35" s="22">
        <f>IF(ISERROR(VLOOKUP($B35,'Vysledky (2)'!$B$5:$T$50,19,FALSE)),"",VLOOKUP($B35,'Vysledky (2)'!$B$5:$T$50,19,FALSE))</f>
      </c>
      <c r="E35" s="22">
        <f>IF(ISERROR(VLOOKUP($B35,'Vysledky (3)'!$B$5:$T$50,19,FALSE)),"",VLOOKUP($B35,'Vysledky (3)'!$B$5:$T$50,19,FALSE))</f>
      </c>
      <c r="F35" s="22">
        <f>IF(ISERROR(VLOOKUP($B35,'Vysledky (4)'!$B$5:$T$50,19,FALSE)),"",VLOOKUP($B35,'Vysledky (4)'!$B$5:$T$50,19,FALSE))</f>
      </c>
      <c r="G35" s="22">
        <f>IF(ISERROR(VLOOKUP($B35,'Vysledky (5)'!$B$5:$T$50,19,FALSE)),"",VLOOKUP($B35,'Vysledky (5)'!$B$5:$T$50,19,FALSE))</f>
      </c>
      <c r="H35" s="22">
        <f>IF(ISERROR(VLOOKUP($B35,'Vysledky (6)'!$B$5:$T$50,19,FALSE)),"",VLOOKUP($B35,'Vysledky (6)'!$B$5:$T$50,19,FALSE))</f>
      </c>
      <c r="I35" s="22">
        <f>IF(ISERROR(VLOOKUP($B35,'Vysledky (7)'!$B$5:$T$50,19,FALSE)),"",VLOOKUP($B35,'Vysledky (7)'!$B$5:$T$50,19,FALSE))</f>
      </c>
      <c r="J35" s="22">
        <f>IF(ISERROR(VLOOKUP($B35,'Vysledky (8)'!$B$5:$T$50,19,FALSE)),"",VLOOKUP($B35,'Vysledky (8)'!$B$5:$T$50,19,FALSE))</f>
        <v>23</v>
      </c>
      <c r="K35" s="22">
        <f>IF(ISERROR(VLOOKUP($B35,'Vysledky (9)'!$B$5:$T$46,19,FALSE)),"",VLOOKUP($B35,'Vysledky (9)'!$B$5:$T$46,19,FALSE))</f>
        <v>30</v>
      </c>
      <c r="L35" s="22">
        <f>IF(ISERROR(VLOOKUP($B35,'Vysledky (10)'!$B$5:$T$50,19,FALSE)),"",VLOOKUP($B35,'Vysledky (10)'!$B$5:$T$50,19,FALSE))</f>
        <v>44</v>
      </c>
      <c r="M35" s="23">
        <f t="shared" si="2"/>
        <v>97</v>
      </c>
      <c r="N35" s="24"/>
      <c r="O35">
        <f t="shared" si="3"/>
        <v>97</v>
      </c>
      <c r="P35">
        <f t="shared" si="4"/>
        <v>3</v>
      </c>
      <c r="Q35" s="25">
        <f t="shared" si="5"/>
        <v>0</v>
      </c>
      <c r="R35" s="25">
        <f t="shared" si="14"/>
        <v>0</v>
      </c>
      <c r="S35" s="25">
        <f t="shared" si="14"/>
        <v>0</v>
      </c>
      <c r="T35" s="25">
        <f t="shared" si="14"/>
        <v>0</v>
      </c>
      <c r="U35">
        <f t="shared" si="7"/>
        <v>97</v>
      </c>
      <c r="V35">
        <f t="shared" si="8"/>
        <v>97000000000000</v>
      </c>
      <c r="W35" s="158">
        <f t="shared" si="15"/>
        <v>440000000000</v>
      </c>
      <c r="X35" s="158">
        <f t="shared" si="15"/>
        <v>3000000000</v>
      </c>
      <c r="Y35" s="158">
        <f t="shared" si="15"/>
        <v>23000000</v>
      </c>
      <c r="Z35" s="158">
        <f t="shared" si="15"/>
        <v>0</v>
      </c>
      <c r="AA35" s="158">
        <f t="shared" si="15"/>
        <v>0</v>
      </c>
      <c r="AB35" s="158">
        <f t="shared" si="15"/>
        <v>0</v>
      </c>
      <c r="AC35" s="159">
        <f t="shared" si="10"/>
        <v>97443023000000</v>
      </c>
      <c r="AD35" s="160">
        <f t="shared" si="11"/>
        <v>30</v>
      </c>
    </row>
    <row r="36" spans="1:30" ht="12.75" customHeight="1">
      <c r="A36" s="20">
        <f t="shared" si="12"/>
        <v>31</v>
      </c>
      <c r="B36" s="21" t="s">
        <v>16</v>
      </c>
      <c r="C36" s="22">
        <f>IF(ISERROR(VLOOKUP($B36,'Vysledky (1)'!$B$5:$T$50,19,FALSE)),"",VLOOKUP($B36,'Vysledky (1)'!$B$5:$T$50,19,FALSE))</f>
        <v>22</v>
      </c>
      <c r="D36" s="22">
        <f>IF(ISERROR(VLOOKUP($B36,'Vysledky (2)'!$B$5:$T$50,19,FALSE)),"",VLOOKUP($B36,'Vysledky (2)'!$B$5:$T$50,19,FALSE))</f>
        <v>19</v>
      </c>
      <c r="E36" s="22">
        <f>IF(ISERROR(VLOOKUP($B36,'Vysledky (3)'!$B$5:$T$50,19,FALSE)),"",VLOOKUP($B36,'Vysledky (3)'!$B$5:$T$50,19,FALSE))</f>
        <v>39</v>
      </c>
      <c r="F36" s="22">
        <f>IF(ISERROR(VLOOKUP($B36,'Vysledky (4)'!$B$5:$T$50,19,FALSE)),"",VLOOKUP($B36,'Vysledky (4)'!$B$5:$T$50,19,FALSE))</f>
        <v>6</v>
      </c>
      <c r="G36" s="22">
        <f>IF(ISERROR(VLOOKUP($B36,'Vysledky (5)'!$B$5:$T$50,19,FALSE)),"",VLOOKUP($B36,'Vysledky (5)'!$B$5:$T$50,19,FALSE))</f>
      </c>
      <c r="H36" s="22">
        <f>IF(ISERROR(VLOOKUP($B36,'Vysledky (6)'!$B$5:$T$50,19,FALSE)),"",VLOOKUP($B36,'Vysledky (6)'!$B$5:$T$50,19,FALSE))</f>
      </c>
      <c r="I36" s="22">
        <f>IF(ISERROR(VLOOKUP($B36,'Vysledky (7)'!$B$5:$T$50,19,FALSE)),"",VLOOKUP($B36,'Vysledky (7)'!$B$5:$T$50,19,FALSE))</f>
      </c>
      <c r="J36" s="22">
        <f>IF(ISERROR(VLOOKUP($B36,'Vysledky (8)'!$B$5:$T$50,19,FALSE)),"",VLOOKUP($B36,'Vysledky (8)'!$B$5:$T$50,19,FALSE))</f>
      </c>
      <c r="K36" s="22">
        <f>IF(ISERROR(VLOOKUP($B36,'Vysledky (9)'!$B$5:$T$46,19,FALSE)),"",VLOOKUP($B36,'Vysledky (9)'!$B$5:$T$46,19,FALSE))</f>
      </c>
      <c r="L36" s="22">
        <f>IF(ISERROR(VLOOKUP($B36,'Vysledky (10)'!$B$5:$T$50,19,FALSE)),"",VLOOKUP($B36,'Vysledky (10)'!$B$5:$T$50,19,FALSE))</f>
      </c>
      <c r="M36" s="23">
        <f t="shared" si="2"/>
        <v>86</v>
      </c>
      <c r="N36" s="24"/>
      <c r="O36">
        <f t="shared" si="3"/>
        <v>86</v>
      </c>
      <c r="P36">
        <f t="shared" si="4"/>
        <v>4</v>
      </c>
      <c r="Q36" s="25">
        <f t="shared" si="5"/>
        <v>0</v>
      </c>
      <c r="R36" s="25">
        <f t="shared" si="14"/>
        <v>0</v>
      </c>
      <c r="S36" s="25">
        <f t="shared" si="14"/>
        <v>0</v>
      </c>
      <c r="T36" s="25">
        <f t="shared" si="14"/>
        <v>0</v>
      </c>
      <c r="U36">
        <f t="shared" si="7"/>
        <v>86</v>
      </c>
      <c r="V36">
        <f t="shared" si="8"/>
        <v>86000000000000</v>
      </c>
      <c r="W36" s="158">
        <f aca="true" t="shared" si="16" ref="W36:AB45">IF(ISERROR(LARGE($C36:$L36,W$5)),0,LARGE($C36:$L36,W$5))*W$4</f>
        <v>390000000000</v>
      </c>
      <c r="X36" s="158">
        <f t="shared" si="16"/>
        <v>2200000000</v>
      </c>
      <c r="Y36" s="158">
        <f t="shared" si="16"/>
        <v>19000000</v>
      </c>
      <c r="Z36" s="158">
        <f t="shared" si="16"/>
        <v>60000</v>
      </c>
      <c r="AA36" s="158">
        <f t="shared" si="16"/>
        <v>0</v>
      </c>
      <c r="AB36" s="158">
        <f t="shared" si="16"/>
        <v>0</v>
      </c>
      <c r="AC36" s="159">
        <f t="shared" si="10"/>
        <v>86392219060000</v>
      </c>
      <c r="AD36" s="160">
        <f t="shared" si="11"/>
        <v>31</v>
      </c>
    </row>
    <row r="37" spans="1:30" ht="12.75" customHeight="1">
      <c r="A37" s="20">
        <f t="shared" si="12"/>
        <v>32</v>
      </c>
      <c r="B37" s="21" t="s">
        <v>76</v>
      </c>
      <c r="C37" s="22">
        <f>IF(ISERROR(VLOOKUP($B37,'Vysledky (1)'!$B$5:$T$50,19,FALSE)),"",VLOOKUP($B37,'Vysledky (1)'!$B$5:$T$50,19,FALSE))</f>
        <v>15</v>
      </c>
      <c r="D37" s="22">
        <f>IF(ISERROR(VLOOKUP($B37,'Vysledky (2)'!$B$5:$T$50,19,FALSE)),"",VLOOKUP($B37,'Vysledky (2)'!$B$5:$T$50,19,FALSE))</f>
        <v>26</v>
      </c>
      <c r="E37" s="22">
        <f>IF(ISERROR(VLOOKUP($B37,'Vysledky (3)'!$B$5:$T$50,19,FALSE)),"",VLOOKUP($B37,'Vysledky (3)'!$B$5:$T$50,19,FALSE))</f>
        <v>19</v>
      </c>
      <c r="F37" s="22">
        <f>IF(ISERROR(VLOOKUP($B37,'Vysledky (4)'!$B$5:$T$50,19,FALSE)),"",VLOOKUP($B37,'Vysledky (4)'!$B$5:$T$50,19,FALSE))</f>
      </c>
      <c r="G37" s="22">
        <f>IF(ISERROR(VLOOKUP($B37,'Vysledky (5)'!$B$5:$T$50,19,FALSE)),"",VLOOKUP($B37,'Vysledky (5)'!$B$5:$T$50,19,FALSE))</f>
        <v>21</v>
      </c>
      <c r="H37" s="22">
        <f>IF(ISERROR(VLOOKUP($B37,'Vysledky (6)'!$B$5:$T$50,19,FALSE)),"",VLOOKUP($B37,'Vysledky (6)'!$B$5:$T$50,19,FALSE))</f>
        <v>3</v>
      </c>
      <c r="I37" s="22">
        <f>IF(ISERROR(VLOOKUP($B37,'Vysledky (7)'!$B$5:$T$50,19,FALSE)),"",VLOOKUP($B37,'Vysledky (7)'!$B$5:$T$50,19,FALSE))</f>
      </c>
      <c r="J37" s="22">
        <f>IF(ISERROR(VLOOKUP($B37,'Vysledky (8)'!$B$5:$T$50,19,FALSE)),"",VLOOKUP($B37,'Vysledky (8)'!$B$5:$T$50,19,FALSE))</f>
      </c>
      <c r="K37" s="22">
        <f>IF(ISERROR(VLOOKUP($B37,'Vysledky (9)'!$B$5:$T$46,19,FALSE)),"",VLOOKUP($B37,'Vysledky (9)'!$B$5:$T$46,19,FALSE))</f>
      </c>
      <c r="L37" s="22">
        <f>IF(ISERROR(VLOOKUP($B37,'Vysledky (10)'!$B$5:$T$50,19,FALSE)),"",VLOOKUP($B37,'Vysledky (10)'!$B$5:$T$50,19,FALSE))</f>
      </c>
      <c r="M37" s="23">
        <f t="shared" si="2"/>
        <v>84</v>
      </c>
      <c r="N37" s="24"/>
      <c r="O37">
        <f t="shared" si="3"/>
        <v>84</v>
      </c>
      <c r="P37">
        <f t="shared" si="4"/>
        <v>5</v>
      </c>
      <c r="Q37" s="25">
        <f t="shared" si="5"/>
        <v>0</v>
      </c>
      <c r="R37" s="25">
        <f t="shared" si="14"/>
        <v>0</v>
      </c>
      <c r="S37" s="25">
        <f t="shared" si="14"/>
        <v>0</v>
      </c>
      <c r="T37" s="25">
        <f t="shared" si="14"/>
        <v>0</v>
      </c>
      <c r="U37">
        <f t="shared" si="7"/>
        <v>84</v>
      </c>
      <c r="V37">
        <f t="shared" si="8"/>
        <v>84000000000000</v>
      </c>
      <c r="W37" s="158">
        <f t="shared" si="16"/>
        <v>260000000000</v>
      </c>
      <c r="X37" s="158">
        <f t="shared" si="16"/>
        <v>2100000000</v>
      </c>
      <c r="Y37" s="158">
        <f t="shared" si="16"/>
        <v>19000000</v>
      </c>
      <c r="Z37" s="158">
        <f t="shared" si="16"/>
        <v>150000</v>
      </c>
      <c r="AA37" s="158">
        <f t="shared" si="16"/>
        <v>300</v>
      </c>
      <c r="AB37" s="158">
        <f t="shared" si="16"/>
        <v>0</v>
      </c>
      <c r="AC37" s="159">
        <f t="shared" si="10"/>
        <v>84262119150300</v>
      </c>
      <c r="AD37" s="160">
        <f t="shared" si="11"/>
        <v>32</v>
      </c>
    </row>
    <row r="38" spans="1:30" ht="12.75" customHeight="1">
      <c r="A38" s="20">
        <f t="shared" si="12"/>
        <v>33</v>
      </c>
      <c r="B38" s="21" t="s">
        <v>31</v>
      </c>
      <c r="C38" s="22">
        <f>IF(ISERROR(VLOOKUP($B38,'Vysledky (1)'!$B$5:$T$50,19,FALSE)),"",VLOOKUP($B38,'Vysledky (1)'!$B$5:$T$50,19,FALSE))</f>
        <v>12</v>
      </c>
      <c r="D38" s="22">
        <f>IF(ISERROR(VLOOKUP($B38,'Vysledky (2)'!$B$5:$T$50,19,FALSE)),"",VLOOKUP($B38,'Vysledky (2)'!$B$5:$T$50,19,FALSE))</f>
        <v>12</v>
      </c>
      <c r="E38" s="22">
        <f>IF(ISERROR(VLOOKUP($B38,'Vysledky (3)'!$B$5:$T$50,19,FALSE)),"",VLOOKUP($B38,'Vysledky (3)'!$B$5:$T$50,19,FALSE))</f>
        <v>12</v>
      </c>
      <c r="F38" s="22">
        <f>IF(ISERROR(VLOOKUP($B38,'Vysledky (4)'!$B$5:$T$50,19,FALSE)),"",VLOOKUP($B38,'Vysledky (4)'!$B$5:$T$50,19,FALSE))</f>
        <v>12</v>
      </c>
      <c r="G38" s="22">
        <f>IF(ISERROR(VLOOKUP($B38,'Vysledky (5)'!$B$5:$T$50,19,FALSE)),"",VLOOKUP($B38,'Vysledky (5)'!$B$5:$T$50,19,FALSE))</f>
        <v>12</v>
      </c>
      <c r="H38" s="22">
        <f>IF(ISERROR(VLOOKUP($B38,'Vysledky (6)'!$B$5:$T$50,19,FALSE)),"",VLOOKUP($B38,'Vysledky (6)'!$B$5:$T$50,19,FALSE))</f>
        <v>12</v>
      </c>
      <c r="I38" s="22">
        <f>IF(ISERROR(VLOOKUP($B38,'Vysledky (7)'!$B$5:$T$50,19,FALSE)),"",VLOOKUP($B38,'Vysledky (7)'!$B$5:$T$50,19,FALSE))</f>
        <v>11</v>
      </c>
      <c r="J38" s="22">
        <f>IF(ISERROR(VLOOKUP($B38,'Vysledky (8)'!$B$5:$T$50,19,FALSE)),"",VLOOKUP($B38,'Vysledky (8)'!$B$5:$T$50,19,FALSE))</f>
        <v>12</v>
      </c>
      <c r="K38" s="22">
        <f>IF(ISERROR(VLOOKUP($B38,'Vysledky (9)'!$B$5:$T$46,19,FALSE)),"",VLOOKUP($B38,'Vysledky (9)'!$B$5:$T$46,19,FALSE))</f>
        <v>12</v>
      </c>
      <c r="L38" s="22">
        <f>IF(ISERROR(VLOOKUP($B38,'Vysledky (10)'!$B$5:$T$50,19,FALSE)),"",VLOOKUP($B38,'Vysledky (10)'!$B$5:$T$50,19,FALSE))</f>
        <v>24</v>
      </c>
      <c r="M38" s="23">
        <f aca="true" t="shared" si="17" ref="M38:M69">U38</f>
        <v>84</v>
      </c>
      <c r="N38" s="24"/>
      <c r="O38">
        <f aca="true" t="shared" si="18" ref="O38:O69">SUM(C38:L38)</f>
        <v>131</v>
      </c>
      <c r="P38">
        <f aca="true" t="shared" si="19" ref="P38:P69">COUNT(C38:L38)</f>
        <v>10</v>
      </c>
      <c r="Q38" s="25">
        <f aca="true" t="shared" si="20" ref="Q38:Q69">IF($P38&gt;Q$3,MIN($C38:$L38),0)</f>
        <v>11</v>
      </c>
      <c r="R38" s="25">
        <f t="shared" si="14"/>
        <v>12</v>
      </c>
      <c r="S38" s="25">
        <f t="shared" si="14"/>
        <v>12</v>
      </c>
      <c r="T38" s="25">
        <f t="shared" si="14"/>
        <v>12</v>
      </c>
      <c r="U38">
        <f aca="true" t="shared" si="21" ref="U38:U69">O38-SUM(Q38:T38)</f>
        <v>84</v>
      </c>
      <c r="V38">
        <f aca="true" t="shared" si="22" ref="V38:V69">U38*V$4</f>
        <v>84000000000000</v>
      </c>
      <c r="W38" s="158">
        <f t="shared" si="16"/>
        <v>240000000000</v>
      </c>
      <c r="X38" s="158">
        <f t="shared" si="16"/>
        <v>1200000000</v>
      </c>
      <c r="Y38" s="158">
        <f t="shared" si="16"/>
        <v>12000000</v>
      </c>
      <c r="Z38" s="158">
        <f t="shared" si="16"/>
        <v>120000</v>
      </c>
      <c r="AA38" s="158">
        <f t="shared" si="16"/>
        <v>1200</v>
      </c>
      <c r="AB38" s="158">
        <f t="shared" si="16"/>
        <v>12</v>
      </c>
      <c r="AC38" s="159">
        <f aca="true" t="shared" si="23" ref="AC38:AC69">SUM(V38:AB38)</f>
        <v>84241212121212</v>
      </c>
      <c r="AD38" s="160">
        <f aca="true" t="shared" si="24" ref="AD38:AD69">RANK(AC38,AC$6:AC$53)</f>
        <v>33</v>
      </c>
    </row>
    <row r="39" spans="1:30" ht="12.75" customHeight="1">
      <c r="A39" s="20">
        <f aca="true" t="shared" si="25" ref="A39:A71">A38+1</f>
        <v>34</v>
      </c>
      <c r="B39" s="21" t="s">
        <v>29</v>
      </c>
      <c r="C39" s="22">
        <f>IF(ISERROR(VLOOKUP($B39,'Vysledky (1)'!$B$5:$T$50,19,FALSE)),"",VLOOKUP($B39,'Vysledky (1)'!$B$5:$T$50,19,FALSE))</f>
        <v>34</v>
      </c>
      <c r="D39" s="22">
        <f>IF(ISERROR(VLOOKUP($B39,'Vysledky (2)'!$B$5:$T$50,19,FALSE)),"",VLOOKUP($B39,'Vysledky (2)'!$B$5:$T$50,19,FALSE))</f>
      </c>
      <c r="E39" s="22">
        <f>IF(ISERROR(VLOOKUP($B39,'Vysledky (3)'!$B$5:$T$50,19,FALSE)),"",VLOOKUP($B39,'Vysledky (3)'!$B$5:$T$50,19,FALSE))</f>
        <v>26</v>
      </c>
      <c r="F39" s="22">
        <f>IF(ISERROR(VLOOKUP($B39,'Vysledky (4)'!$B$5:$T$50,19,FALSE)),"",VLOOKUP($B39,'Vysledky (4)'!$B$5:$T$50,19,FALSE))</f>
      </c>
      <c r="G39" s="22">
        <f>IF(ISERROR(VLOOKUP($B39,'Vysledky (5)'!$B$5:$T$50,19,FALSE)),"",VLOOKUP($B39,'Vysledky (5)'!$B$5:$T$50,19,FALSE))</f>
      </c>
      <c r="H39" s="22">
        <f>IF(ISERROR(VLOOKUP($B39,'Vysledky (6)'!$B$5:$T$50,19,FALSE)),"",VLOOKUP($B39,'Vysledky (6)'!$B$5:$T$50,19,FALSE))</f>
      </c>
      <c r="I39" s="22">
        <f>IF(ISERROR(VLOOKUP($B39,'Vysledky (7)'!$B$5:$T$50,19,FALSE)),"",VLOOKUP($B39,'Vysledky (7)'!$B$5:$T$50,19,FALSE))</f>
        <v>6</v>
      </c>
      <c r="J39" s="22">
        <f>IF(ISERROR(VLOOKUP($B39,'Vysledky (8)'!$B$5:$T$50,19,FALSE)),"",VLOOKUP($B39,'Vysledky (8)'!$B$5:$T$50,19,FALSE))</f>
      </c>
      <c r="K39" s="22">
        <f>IF(ISERROR(VLOOKUP($B39,'Vysledky (9)'!$B$5:$T$46,19,FALSE)),"",VLOOKUP($B39,'Vysledky (9)'!$B$5:$T$46,19,FALSE))</f>
        <v>5</v>
      </c>
      <c r="L39" s="22">
        <f>IF(ISERROR(VLOOKUP($B39,'Vysledky (10)'!$B$5:$T$50,19,FALSE)),"",VLOOKUP($B39,'Vysledky (10)'!$B$5:$T$50,19,FALSE))</f>
      </c>
      <c r="M39" s="23">
        <f t="shared" si="17"/>
        <v>71</v>
      </c>
      <c r="N39" s="24"/>
      <c r="O39">
        <f t="shared" si="18"/>
        <v>71</v>
      </c>
      <c r="P39">
        <f t="shared" si="19"/>
        <v>4</v>
      </c>
      <c r="Q39" s="25">
        <f t="shared" si="20"/>
        <v>0</v>
      </c>
      <c r="R39" s="25">
        <f t="shared" si="14"/>
        <v>0</v>
      </c>
      <c r="S39" s="25">
        <f t="shared" si="14"/>
        <v>0</v>
      </c>
      <c r="T39" s="25">
        <f t="shared" si="14"/>
        <v>0</v>
      </c>
      <c r="U39">
        <f t="shared" si="21"/>
        <v>71</v>
      </c>
      <c r="V39">
        <f t="shared" si="22"/>
        <v>71000000000000</v>
      </c>
      <c r="W39" s="158">
        <f t="shared" si="16"/>
        <v>340000000000</v>
      </c>
      <c r="X39" s="158">
        <f t="shared" si="16"/>
        <v>2600000000</v>
      </c>
      <c r="Y39" s="158">
        <f t="shared" si="16"/>
        <v>6000000</v>
      </c>
      <c r="Z39" s="158">
        <f t="shared" si="16"/>
        <v>50000</v>
      </c>
      <c r="AA39" s="158">
        <f t="shared" si="16"/>
        <v>0</v>
      </c>
      <c r="AB39" s="158">
        <f t="shared" si="16"/>
        <v>0</v>
      </c>
      <c r="AC39" s="159">
        <f t="shared" si="23"/>
        <v>71342606050000</v>
      </c>
      <c r="AD39" s="160">
        <f t="shared" si="24"/>
        <v>34</v>
      </c>
    </row>
    <row r="40" spans="1:30" ht="12.75" customHeight="1">
      <c r="A40" s="20">
        <f t="shared" si="25"/>
        <v>35</v>
      </c>
      <c r="B40" s="21" t="s">
        <v>111</v>
      </c>
      <c r="C40" s="22">
        <f>IF(ISERROR(VLOOKUP($B40,'Vysledky (1)'!$B$5:$T$50,19,FALSE)),"",VLOOKUP($B40,'Vysledky (1)'!$B$5:$T$50,19,FALSE))</f>
      </c>
      <c r="D40" s="22">
        <f>IF(ISERROR(VLOOKUP($B40,'Vysledky (2)'!$B$5:$T$50,19,FALSE)),"",VLOOKUP($B40,'Vysledky (2)'!$B$5:$T$50,19,FALSE))</f>
      </c>
      <c r="E40" s="22">
        <f>IF(ISERROR(VLOOKUP($B40,'Vysledky (3)'!$B$5:$T$50,19,FALSE)),"",VLOOKUP($B40,'Vysledky (3)'!$B$5:$T$50,19,FALSE))</f>
      </c>
      <c r="F40" s="22">
        <f>IF(ISERROR(VLOOKUP($B40,'Vysledky (4)'!$B$5:$T$50,19,FALSE)),"",VLOOKUP($B40,'Vysledky (4)'!$B$5:$T$50,19,FALSE))</f>
      </c>
      <c r="G40" s="22">
        <f>IF(ISERROR(VLOOKUP($B40,'Vysledky (5)'!$B$5:$T$50,19,FALSE)),"",VLOOKUP($B40,'Vysledky (5)'!$B$5:$T$50,19,FALSE))</f>
      </c>
      <c r="H40" s="22">
        <f>IF(ISERROR(VLOOKUP($B40,'Vysledky (6)'!$B$5:$T$50,19,FALSE)),"",VLOOKUP($B40,'Vysledky (6)'!$B$5:$T$50,19,FALSE))</f>
      </c>
      <c r="I40" s="22">
        <f>IF(ISERROR(VLOOKUP($B40,'Vysledky (7)'!$B$5:$T$50,19,FALSE)),"",VLOOKUP($B40,'Vysledky (7)'!$B$5:$T$50,19,FALSE))</f>
      </c>
      <c r="J40" s="22">
        <f>IF(ISERROR(VLOOKUP($B40,'Vysledky (8)'!$B$5:$T$50,19,FALSE)),"",VLOOKUP($B40,'Vysledky (8)'!$B$5:$T$50,19,FALSE))</f>
      </c>
      <c r="K40" s="22">
        <f>IF(ISERROR(VLOOKUP($B40,'Vysledky (9)'!$B$5:$T$46,19,FALSE)),"",VLOOKUP($B40,'Vysledky (9)'!$B$5:$T$46,19,FALSE))</f>
      </c>
      <c r="L40" s="22">
        <f>IF(ISERROR(VLOOKUP($B40,'Vysledky (10)'!$B$5:$T$50,19,FALSE)),"",VLOOKUP($B40,'Vysledky (10)'!$B$5:$T$50,19,FALSE))</f>
        <v>68</v>
      </c>
      <c r="M40" s="23">
        <f t="shared" si="17"/>
        <v>68</v>
      </c>
      <c r="N40" s="24"/>
      <c r="O40">
        <f t="shared" si="18"/>
        <v>68</v>
      </c>
      <c r="P40">
        <f t="shared" si="19"/>
        <v>1</v>
      </c>
      <c r="Q40" s="25">
        <f t="shared" si="20"/>
        <v>0</v>
      </c>
      <c r="R40" s="25">
        <f t="shared" si="14"/>
        <v>0</v>
      </c>
      <c r="S40" s="25">
        <f t="shared" si="14"/>
        <v>0</v>
      </c>
      <c r="T40" s="25">
        <f t="shared" si="14"/>
        <v>0</v>
      </c>
      <c r="U40">
        <f t="shared" si="21"/>
        <v>68</v>
      </c>
      <c r="V40">
        <f t="shared" si="22"/>
        <v>68000000000000</v>
      </c>
      <c r="W40" s="158">
        <f t="shared" si="16"/>
        <v>680000000000</v>
      </c>
      <c r="X40" s="158">
        <f t="shared" si="16"/>
        <v>0</v>
      </c>
      <c r="Y40" s="158">
        <f t="shared" si="16"/>
        <v>0</v>
      </c>
      <c r="Z40" s="158">
        <f t="shared" si="16"/>
        <v>0</v>
      </c>
      <c r="AA40" s="158">
        <f t="shared" si="16"/>
        <v>0</v>
      </c>
      <c r="AB40" s="158">
        <f t="shared" si="16"/>
        <v>0</v>
      </c>
      <c r="AC40" s="159">
        <f t="shared" si="23"/>
        <v>68680000000000</v>
      </c>
      <c r="AD40" s="160">
        <f t="shared" si="24"/>
        <v>35</v>
      </c>
    </row>
    <row r="41" spans="1:30" ht="12.75" customHeight="1">
      <c r="A41" s="20">
        <f t="shared" si="25"/>
        <v>36</v>
      </c>
      <c r="B41" s="26" t="s">
        <v>20</v>
      </c>
      <c r="C41" s="22">
        <f>IF(ISERROR(VLOOKUP($B41,'Vysledky (1)'!$B$5:$T$50,19,FALSE)),"",VLOOKUP($B41,'Vysledky (1)'!$B$5:$T$50,19,FALSE))</f>
        <v>1</v>
      </c>
      <c r="D41" s="22">
        <f>IF(ISERROR(VLOOKUP($B41,'Vysledky (2)'!$B$5:$T$50,19,FALSE)),"",VLOOKUP($B41,'Vysledky (2)'!$B$5:$T$50,19,FALSE))</f>
        <v>5</v>
      </c>
      <c r="E41" s="22">
        <f>IF(ISERROR(VLOOKUP($B41,'Vysledky (3)'!$B$5:$T$50,19,FALSE)),"",VLOOKUP($B41,'Vysledky (3)'!$B$5:$T$50,19,FALSE))</f>
        <v>23</v>
      </c>
      <c r="F41" s="22">
        <f>IF(ISERROR(VLOOKUP($B41,'Vysledky (4)'!$B$5:$T$50,19,FALSE)),"",VLOOKUP($B41,'Vysledky (4)'!$B$5:$T$50,19,FALSE))</f>
        <v>17</v>
      </c>
      <c r="G41" s="22">
        <f>IF(ISERROR(VLOOKUP($B41,'Vysledky (5)'!$B$5:$T$50,19,FALSE)),"",VLOOKUP($B41,'Vysledky (5)'!$B$5:$T$50,19,FALSE))</f>
      </c>
      <c r="H41" s="22">
        <f>IF(ISERROR(VLOOKUP($B41,'Vysledky (6)'!$B$5:$T$50,19,FALSE)),"",VLOOKUP($B41,'Vysledky (6)'!$B$5:$T$50,19,FALSE))</f>
        <v>10</v>
      </c>
      <c r="I41" s="22">
        <f>IF(ISERROR(VLOOKUP($B41,'Vysledky (7)'!$B$5:$T$50,19,FALSE)),"",VLOOKUP($B41,'Vysledky (7)'!$B$5:$T$50,19,FALSE))</f>
        <v>5</v>
      </c>
      <c r="J41" s="22">
        <f>IF(ISERROR(VLOOKUP($B41,'Vysledky (8)'!$B$5:$T$50,19,FALSE)),"",VLOOKUP($B41,'Vysledky (8)'!$B$5:$T$50,19,FALSE))</f>
      </c>
      <c r="K41" s="22">
        <f>IF(ISERROR(VLOOKUP($B41,'Vysledky (9)'!$B$5:$T$46,19,FALSE)),"",VLOOKUP($B41,'Vysledky (9)'!$B$5:$T$46,19,FALSE))</f>
      </c>
      <c r="L41" s="22">
        <f>IF(ISERROR(VLOOKUP($B41,'Vysledky (10)'!$B$5:$T$50,19,FALSE)),"",VLOOKUP($B41,'Vysledky (10)'!$B$5:$T$50,19,FALSE))</f>
      </c>
      <c r="M41" s="23">
        <f t="shared" si="17"/>
        <v>61</v>
      </c>
      <c r="N41" s="24"/>
      <c r="O41">
        <f t="shared" si="18"/>
        <v>61</v>
      </c>
      <c r="P41">
        <f t="shared" si="19"/>
        <v>6</v>
      </c>
      <c r="Q41" s="25">
        <f t="shared" si="20"/>
        <v>0</v>
      </c>
      <c r="R41" s="25">
        <f t="shared" si="14"/>
        <v>0</v>
      </c>
      <c r="S41" s="25">
        <f t="shared" si="14"/>
        <v>0</v>
      </c>
      <c r="T41" s="25">
        <f t="shared" si="14"/>
        <v>0</v>
      </c>
      <c r="U41">
        <f t="shared" si="21"/>
        <v>61</v>
      </c>
      <c r="V41">
        <f t="shared" si="22"/>
        <v>61000000000000</v>
      </c>
      <c r="W41" s="158">
        <f t="shared" si="16"/>
        <v>230000000000</v>
      </c>
      <c r="X41" s="158">
        <f t="shared" si="16"/>
        <v>1700000000</v>
      </c>
      <c r="Y41" s="158">
        <f t="shared" si="16"/>
        <v>10000000</v>
      </c>
      <c r="Z41" s="158">
        <f t="shared" si="16"/>
        <v>50000</v>
      </c>
      <c r="AA41" s="158">
        <f t="shared" si="16"/>
        <v>500</v>
      </c>
      <c r="AB41" s="158">
        <f t="shared" si="16"/>
        <v>1</v>
      </c>
      <c r="AC41" s="159">
        <f t="shared" si="23"/>
        <v>61231710050501</v>
      </c>
      <c r="AD41" s="160">
        <f t="shared" si="24"/>
        <v>36</v>
      </c>
    </row>
    <row r="42" spans="1:30" ht="12.75" customHeight="1">
      <c r="A42" s="20">
        <f t="shared" si="25"/>
        <v>37</v>
      </c>
      <c r="B42" s="21" t="s">
        <v>72</v>
      </c>
      <c r="C42" s="22">
        <f>IF(ISERROR(VLOOKUP($B42,'Vysledky (1)'!$B$5:$T$50,19,FALSE)),"",VLOOKUP($B42,'Vysledky (1)'!$B$5:$T$50,19,FALSE))</f>
        <v>60</v>
      </c>
      <c r="D42" s="22">
        <f>IF(ISERROR(VLOOKUP($B42,'Vysledky (2)'!$B$5:$T$50,19,FALSE)),"",VLOOKUP($B42,'Vysledky (2)'!$B$5:$T$50,19,FALSE))</f>
        <v>0</v>
      </c>
      <c r="E42" s="22">
        <f>IF(ISERROR(VLOOKUP($B42,'Vysledky (3)'!$B$5:$T$50,19,FALSE)),"",VLOOKUP($B42,'Vysledky (3)'!$B$5:$T$50,19,FALSE))</f>
      </c>
      <c r="F42" s="22">
        <f>IF(ISERROR(VLOOKUP($B42,'Vysledky (4)'!$B$5:$T$50,19,FALSE)),"",VLOOKUP($B42,'Vysledky (4)'!$B$5:$T$50,19,FALSE))</f>
      </c>
      <c r="G42" s="22">
        <f>IF(ISERROR(VLOOKUP($B42,'Vysledky (5)'!$B$5:$T$50,19,FALSE)),"",VLOOKUP($B42,'Vysledky (5)'!$B$5:$T$50,19,FALSE))</f>
      </c>
      <c r="H42" s="22">
        <f>IF(ISERROR(VLOOKUP($B42,'Vysledky (6)'!$B$5:$T$50,19,FALSE)),"",VLOOKUP($B42,'Vysledky (6)'!$B$5:$T$50,19,FALSE))</f>
      </c>
      <c r="I42" s="22">
        <f>IF(ISERROR(VLOOKUP($B42,'Vysledky (7)'!$B$5:$T$50,19,FALSE)),"",VLOOKUP($B42,'Vysledky (7)'!$B$5:$T$50,19,FALSE))</f>
      </c>
      <c r="J42" s="22">
        <f>IF(ISERROR(VLOOKUP($B42,'Vysledky (8)'!$B$5:$T$50,19,FALSE)),"",VLOOKUP($B42,'Vysledky (8)'!$B$5:$T$50,19,FALSE))</f>
      </c>
      <c r="K42" s="22">
        <f>IF(ISERROR(VLOOKUP($B42,'Vysledky (9)'!$B$5:$T$46,19,FALSE)),"",VLOOKUP($B42,'Vysledky (9)'!$B$5:$T$46,19,FALSE))</f>
      </c>
      <c r="L42" s="22">
        <f>IF(ISERROR(VLOOKUP($B42,'Vysledky (10)'!$B$5:$T$50,19,FALSE)),"",VLOOKUP($B42,'Vysledky (10)'!$B$5:$T$50,19,FALSE))</f>
      </c>
      <c r="M42" s="23">
        <f t="shared" si="17"/>
        <v>60</v>
      </c>
      <c r="N42" s="24"/>
      <c r="O42">
        <f t="shared" si="18"/>
        <v>60</v>
      </c>
      <c r="P42">
        <f t="shared" si="19"/>
        <v>2</v>
      </c>
      <c r="Q42" s="25">
        <f t="shared" si="20"/>
        <v>0</v>
      </c>
      <c r="R42" s="25">
        <f t="shared" si="14"/>
        <v>0</v>
      </c>
      <c r="S42" s="25">
        <f t="shared" si="14"/>
        <v>0</v>
      </c>
      <c r="T42" s="25">
        <f t="shared" si="14"/>
        <v>0</v>
      </c>
      <c r="U42">
        <f t="shared" si="21"/>
        <v>60</v>
      </c>
      <c r="V42">
        <f t="shared" si="22"/>
        <v>60000000000000</v>
      </c>
      <c r="W42" s="158">
        <f t="shared" si="16"/>
        <v>600000000000</v>
      </c>
      <c r="X42" s="158">
        <f t="shared" si="16"/>
        <v>0</v>
      </c>
      <c r="Y42" s="158">
        <f t="shared" si="16"/>
        <v>0</v>
      </c>
      <c r="Z42" s="158">
        <f t="shared" si="16"/>
        <v>0</v>
      </c>
      <c r="AA42" s="158">
        <f t="shared" si="16"/>
        <v>0</v>
      </c>
      <c r="AB42" s="158">
        <f t="shared" si="16"/>
        <v>0</v>
      </c>
      <c r="AC42" s="159">
        <f t="shared" si="23"/>
        <v>60600000000000</v>
      </c>
      <c r="AD42" s="160">
        <f t="shared" si="24"/>
        <v>37</v>
      </c>
    </row>
    <row r="43" spans="1:30" ht="12.75" customHeight="1">
      <c r="A43" s="20">
        <f t="shared" si="25"/>
        <v>38</v>
      </c>
      <c r="B43" s="21" t="s">
        <v>22</v>
      </c>
      <c r="C43" s="22">
        <f>IF(ISERROR(VLOOKUP($B43,'Vysledky (1)'!$B$5:$T$50,19,FALSE)),"",VLOOKUP($B43,'Vysledky (1)'!$B$5:$T$50,19,FALSE))</f>
        <v>42</v>
      </c>
      <c r="D43" s="22">
        <f>IF(ISERROR(VLOOKUP($B43,'Vysledky (2)'!$B$5:$T$50,19,FALSE)),"",VLOOKUP($B43,'Vysledky (2)'!$B$5:$T$50,19,FALSE))</f>
        <v>3</v>
      </c>
      <c r="E43" s="22">
        <f>IF(ISERROR(VLOOKUP($B43,'Vysledky (3)'!$B$5:$T$50,19,FALSE)),"",VLOOKUP($B43,'Vysledky (3)'!$B$5:$T$50,19,FALSE))</f>
        <v>2</v>
      </c>
      <c r="F43" s="22">
        <f>IF(ISERROR(VLOOKUP($B43,'Vysledky (4)'!$B$5:$T$50,19,FALSE)),"",VLOOKUP($B43,'Vysledky (4)'!$B$5:$T$50,19,FALSE))</f>
        <v>10</v>
      </c>
      <c r="G43" s="22">
        <f>IF(ISERROR(VLOOKUP($B43,'Vysledky (5)'!$B$5:$T$50,19,FALSE)),"",VLOOKUP($B43,'Vysledky (5)'!$B$5:$T$50,19,FALSE))</f>
      </c>
      <c r="H43" s="22">
        <f>IF(ISERROR(VLOOKUP($B43,'Vysledky (6)'!$B$5:$T$50,19,FALSE)),"",VLOOKUP($B43,'Vysledky (6)'!$B$5:$T$50,19,FALSE))</f>
      </c>
      <c r="I43" s="22">
        <f>IF(ISERROR(VLOOKUP($B43,'Vysledky (7)'!$B$5:$T$50,19,FALSE)),"",VLOOKUP($B43,'Vysledky (7)'!$B$5:$T$50,19,FALSE))</f>
      </c>
      <c r="J43" s="22">
        <f>IF(ISERROR(VLOOKUP($B43,'Vysledky (8)'!$B$5:$T$50,19,FALSE)),"",VLOOKUP($B43,'Vysledky (8)'!$B$5:$T$50,19,FALSE))</f>
      </c>
      <c r="K43" s="22">
        <f>IF(ISERROR(VLOOKUP($B43,'Vysledky (9)'!$B$5:$T$46,19,FALSE)),"",VLOOKUP($B43,'Vysledky (9)'!$B$5:$T$46,19,FALSE))</f>
      </c>
      <c r="L43" s="22">
        <f>IF(ISERROR(VLOOKUP($B43,'Vysledky (10)'!$B$5:$T$50,19,FALSE)),"",VLOOKUP($B43,'Vysledky (10)'!$B$5:$T$50,19,FALSE))</f>
      </c>
      <c r="M43" s="23">
        <f t="shared" si="17"/>
        <v>57</v>
      </c>
      <c r="N43" s="24"/>
      <c r="O43">
        <f t="shared" si="18"/>
        <v>57</v>
      </c>
      <c r="P43">
        <f t="shared" si="19"/>
        <v>4</v>
      </c>
      <c r="Q43" s="25">
        <f t="shared" si="20"/>
        <v>0</v>
      </c>
      <c r="R43" s="25">
        <f t="shared" si="14"/>
        <v>0</v>
      </c>
      <c r="S43" s="25">
        <f t="shared" si="14"/>
        <v>0</v>
      </c>
      <c r="T43" s="25">
        <f t="shared" si="14"/>
        <v>0</v>
      </c>
      <c r="U43">
        <f t="shared" si="21"/>
        <v>57</v>
      </c>
      <c r="V43">
        <f t="shared" si="22"/>
        <v>57000000000000</v>
      </c>
      <c r="W43" s="158">
        <f t="shared" si="16"/>
        <v>420000000000</v>
      </c>
      <c r="X43" s="158">
        <f t="shared" si="16"/>
        <v>1000000000</v>
      </c>
      <c r="Y43" s="158">
        <f t="shared" si="16"/>
        <v>3000000</v>
      </c>
      <c r="Z43" s="158">
        <f t="shared" si="16"/>
        <v>20000</v>
      </c>
      <c r="AA43" s="158">
        <f t="shared" si="16"/>
        <v>0</v>
      </c>
      <c r="AB43" s="158">
        <f t="shared" si="16"/>
        <v>0</v>
      </c>
      <c r="AC43" s="159">
        <f t="shared" si="23"/>
        <v>57421003020000</v>
      </c>
      <c r="AD43" s="160">
        <f t="shared" si="24"/>
        <v>38</v>
      </c>
    </row>
    <row r="44" spans="1:30" ht="12.75" customHeight="1">
      <c r="A44" s="20">
        <f t="shared" si="25"/>
        <v>39</v>
      </c>
      <c r="B44" s="21" t="s">
        <v>18</v>
      </c>
      <c r="C44" s="22">
        <f>IF(ISERROR(VLOOKUP($B44,'Vysledky (1)'!$B$5:$T$50,19,FALSE)),"",VLOOKUP($B44,'Vysledky (1)'!$B$5:$T$50,19,FALSE))</f>
        <v>8</v>
      </c>
      <c r="D44" s="22">
        <f>IF(ISERROR(VLOOKUP($B44,'Vysledky (2)'!$B$5:$T$50,19,FALSE)),"",VLOOKUP($B44,'Vysledky (2)'!$B$5:$T$50,19,FALSE))</f>
      </c>
      <c r="E44" s="22">
        <f>IF(ISERROR(VLOOKUP($B44,'Vysledky (3)'!$B$5:$T$50,19,FALSE)),"",VLOOKUP($B44,'Vysledky (3)'!$B$5:$T$50,19,FALSE))</f>
      </c>
      <c r="F44" s="22">
        <f>IF(ISERROR(VLOOKUP($B44,'Vysledky (4)'!$B$5:$T$50,19,FALSE)),"",VLOOKUP($B44,'Vysledky (4)'!$B$5:$T$50,19,FALSE))</f>
        <v>2</v>
      </c>
      <c r="G44" s="22">
        <f>IF(ISERROR(VLOOKUP($B44,'Vysledky (5)'!$B$5:$T$50,19,FALSE)),"",VLOOKUP($B44,'Vysledky (5)'!$B$5:$T$50,19,FALSE))</f>
      </c>
      <c r="H44" s="22">
        <f>IF(ISERROR(VLOOKUP($B44,'Vysledky (6)'!$B$5:$T$50,19,FALSE)),"",VLOOKUP($B44,'Vysledky (6)'!$B$5:$T$50,19,FALSE))</f>
      </c>
      <c r="I44" s="22">
        <f>IF(ISERROR(VLOOKUP($B44,'Vysledky (7)'!$B$5:$T$50,19,FALSE)),"",VLOOKUP($B44,'Vysledky (7)'!$B$5:$T$50,19,FALSE))</f>
        <v>12</v>
      </c>
      <c r="J44" s="22">
        <f>IF(ISERROR(VLOOKUP($B44,'Vysledky (8)'!$B$5:$T$50,19,FALSE)),"",VLOOKUP($B44,'Vysledky (8)'!$B$5:$T$50,19,FALSE))</f>
        <v>11</v>
      </c>
      <c r="K44" s="22">
        <f>IF(ISERROR(VLOOKUP($B44,'Vysledky (9)'!$B$5:$T$46,19,FALSE)),"",VLOOKUP($B44,'Vysledky (9)'!$B$5:$T$46,19,FALSE))</f>
      </c>
      <c r="L44" s="22">
        <f>IF(ISERROR(VLOOKUP($B44,'Vysledky (10)'!$B$5:$T$50,19,FALSE)),"",VLOOKUP($B44,'Vysledky (10)'!$B$5:$T$50,19,FALSE))</f>
        <v>20</v>
      </c>
      <c r="M44" s="23">
        <f t="shared" si="17"/>
        <v>53</v>
      </c>
      <c r="N44" s="24"/>
      <c r="O44">
        <f t="shared" si="18"/>
        <v>53</v>
      </c>
      <c r="P44">
        <f t="shared" si="19"/>
        <v>5</v>
      </c>
      <c r="Q44" s="25">
        <f t="shared" si="20"/>
        <v>0</v>
      </c>
      <c r="R44" s="25">
        <f t="shared" si="14"/>
        <v>0</v>
      </c>
      <c r="S44" s="25">
        <f t="shared" si="14"/>
        <v>0</v>
      </c>
      <c r="T44" s="25">
        <f t="shared" si="14"/>
        <v>0</v>
      </c>
      <c r="U44">
        <f t="shared" si="21"/>
        <v>53</v>
      </c>
      <c r="V44">
        <f t="shared" si="22"/>
        <v>53000000000000</v>
      </c>
      <c r="W44" s="158">
        <f t="shared" si="16"/>
        <v>200000000000</v>
      </c>
      <c r="X44" s="158">
        <f t="shared" si="16"/>
        <v>1200000000</v>
      </c>
      <c r="Y44" s="158">
        <f t="shared" si="16"/>
        <v>11000000</v>
      </c>
      <c r="Z44" s="158">
        <f t="shared" si="16"/>
        <v>80000</v>
      </c>
      <c r="AA44" s="158">
        <f t="shared" si="16"/>
        <v>200</v>
      </c>
      <c r="AB44" s="158">
        <f t="shared" si="16"/>
        <v>0</v>
      </c>
      <c r="AC44" s="159">
        <f t="shared" si="23"/>
        <v>53201211080200</v>
      </c>
      <c r="AD44" s="160">
        <f t="shared" si="24"/>
        <v>39</v>
      </c>
    </row>
    <row r="45" spans="1:30" ht="12.75" customHeight="1">
      <c r="A45" s="20">
        <f t="shared" si="25"/>
        <v>40</v>
      </c>
      <c r="B45" s="21" t="s">
        <v>107</v>
      </c>
      <c r="C45" s="22">
        <f>IF(ISERROR(VLOOKUP($B45,'Vysledky (1)'!$B$5:$T$50,19,FALSE)),"",VLOOKUP($B45,'Vysledky (1)'!$B$5:$T$50,19,FALSE))</f>
      </c>
      <c r="D45" s="22">
        <f>IF(ISERROR(VLOOKUP($B45,'Vysledky (2)'!$B$5:$T$50,19,FALSE)),"",VLOOKUP($B45,'Vysledky (2)'!$B$5:$T$50,19,FALSE))</f>
      </c>
      <c r="E45" s="22">
        <f>IF(ISERROR(VLOOKUP($B45,'Vysledky (3)'!$B$5:$T$50,19,FALSE)),"",VLOOKUP($B45,'Vysledky (3)'!$B$5:$T$50,19,FALSE))</f>
      </c>
      <c r="F45" s="22">
        <f>IF(ISERROR(VLOOKUP($B45,'Vysledky (4)'!$B$5:$T$50,19,FALSE)),"",VLOOKUP($B45,'Vysledky (4)'!$B$5:$T$50,19,FALSE))</f>
      </c>
      <c r="G45" s="22">
        <f>IF(ISERROR(VLOOKUP($B45,'Vysledky (5)'!$B$5:$T$50,19,FALSE)),"",VLOOKUP($B45,'Vysledky (5)'!$B$5:$T$50,19,FALSE))</f>
      </c>
      <c r="H45" s="22">
        <f>IF(ISERROR(VLOOKUP($B45,'Vysledky (6)'!$B$5:$T$50,19,FALSE)),"",VLOOKUP($B45,'Vysledky (6)'!$B$5:$T$50,19,FALSE))</f>
      </c>
      <c r="I45" s="22">
        <f>IF(ISERROR(VLOOKUP($B45,'Vysledky (7)'!$B$5:$T$50,19,FALSE)),"",VLOOKUP($B45,'Vysledky (7)'!$B$5:$T$50,19,FALSE))</f>
      </c>
      <c r="J45" s="22">
        <f>IF(ISERROR(VLOOKUP($B45,'Vysledky (8)'!$B$5:$T$50,19,FALSE)),"",VLOOKUP($B45,'Vysledky (8)'!$B$5:$T$50,19,FALSE))</f>
      </c>
      <c r="K45" s="22">
        <f>IF(ISERROR(VLOOKUP($B45,'Vysledky (9)'!$B$5:$T$46,19,FALSE)),"",VLOOKUP($B45,'Vysledky (9)'!$B$5:$T$46,19,FALSE))</f>
        <v>50</v>
      </c>
      <c r="L45" s="22">
        <f>IF(ISERROR(VLOOKUP($B45,'Vysledky (10)'!$B$5:$T$50,19,FALSE)),"",VLOOKUP($B45,'Vysledky (10)'!$B$5:$T$50,19,FALSE))</f>
      </c>
      <c r="M45" s="23">
        <f t="shared" si="17"/>
        <v>50</v>
      </c>
      <c r="N45" s="24"/>
      <c r="O45">
        <f t="shared" si="18"/>
        <v>50</v>
      </c>
      <c r="P45">
        <f t="shared" si="19"/>
        <v>1</v>
      </c>
      <c r="Q45" s="25">
        <f t="shared" si="20"/>
        <v>0</v>
      </c>
      <c r="R45" s="25">
        <f t="shared" si="14"/>
        <v>0</v>
      </c>
      <c r="S45" s="25">
        <f t="shared" si="14"/>
        <v>0</v>
      </c>
      <c r="T45" s="25">
        <f t="shared" si="14"/>
        <v>0</v>
      </c>
      <c r="U45">
        <f t="shared" si="21"/>
        <v>50</v>
      </c>
      <c r="V45">
        <f t="shared" si="22"/>
        <v>50000000000000</v>
      </c>
      <c r="W45" s="158">
        <f t="shared" si="16"/>
        <v>500000000000</v>
      </c>
      <c r="X45" s="158">
        <f t="shared" si="16"/>
        <v>0</v>
      </c>
      <c r="Y45" s="158">
        <f t="shared" si="16"/>
        <v>0</v>
      </c>
      <c r="Z45" s="158">
        <f t="shared" si="16"/>
        <v>0</v>
      </c>
      <c r="AA45" s="158">
        <f t="shared" si="16"/>
        <v>0</v>
      </c>
      <c r="AB45" s="158">
        <f t="shared" si="16"/>
        <v>0</v>
      </c>
      <c r="AC45" s="159">
        <f t="shared" si="23"/>
        <v>50500000000000</v>
      </c>
      <c r="AD45" s="160">
        <f t="shared" si="24"/>
        <v>40</v>
      </c>
    </row>
    <row r="46" spans="1:30" ht="12.75" customHeight="1">
      <c r="A46" s="20">
        <f t="shared" si="25"/>
        <v>41</v>
      </c>
      <c r="B46" s="21" t="s">
        <v>68</v>
      </c>
      <c r="C46" s="22">
        <f>IF(ISERROR(VLOOKUP($B46,'Vysledky (1)'!$B$5:$T$50,19,FALSE)),"",VLOOKUP($B46,'Vysledky (1)'!$B$5:$T$50,19,FALSE))</f>
      </c>
      <c r="D46" s="22">
        <f>IF(ISERROR(VLOOKUP($B46,'Vysledky (2)'!$B$5:$T$50,19,FALSE)),"",VLOOKUP($B46,'Vysledky (2)'!$B$5:$T$50,19,FALSE))</f>
        <v>0</v>
      </c>
      <c r="E46" s="22">
        <f>IF(ISERROR(VLOOKUP($B46,'Vysledky (3)'!$B$5:$T$50,19,FALSE)),"",VLOOKUP($B46,'Vysledky (3)'!$B$5:$T$50,19,FALSE))</f>
        <v>0</v>
      </c>
      <c r="F46" s="22">
        <f>IF(ISERROR(VLOOKUP($B46,'Vysledky (4)'!$B$5:$T$50,19,FALSE)),"",VLOOKUP($B46,'Vysledky (4)'!$B$5:$T$50,19,FALSE))</f>
        <v>4</v>
      </c>
      <c r="G46" s="22">
        <f>IF(ISERROR(VLOOKUP($B46,'Vysledky (5)'!$B$5:$T$50,19,FALSE)),"",VLOOKUP($B46,'Vysledky (5)'!$B$5:$T$50,19,FALSE))</f>
        <v>8</v>
      </c>
      <c r="H46" s="22">
        <f>IF(ISERROR(VLOOKUP($B46,'Vysledky (6)'!$B$5:$T$50,19,FALSE)),"",VLOOKUP($B46,'Vysledky (6)'!$B$5:$T$50,19,FALSE))</f>
        <v>5</v>
      </c>
      <c r="I46" s="22">
        <f>IF(ISERROR(VLOOKUP($B46,'Vysledky (7)'!$B$5:$T$50,19,FALSE)),"",VLOOKUP($B46,'Vysledky (7)'!$B$5:$T$50,19,FALSE))</f>
        <v>8</v>
      </c>
      <c r="J46" s="22">
        <f>IF(ISERROR(VLOOKUP($B46,'Vysledky (8)'!$B$5:$T$50,19,FALSE)),"",VLOOKUP($B46,'Vysledky (8)'!$B$5:$T$50,19,FALSE))</f>
        <v>8</v>
      </c>
      <c r="K46" s="22">
        <f>IF(ISERROR(VLOOKUP($B46,'Vysledky (9)'!$B$5:$T$46,19,FALSE)),"",VLOOKUP($B46,'Vysledky (9)'!$B$5:$T$46,19,FALSE))</f>
        <v>4</v>
      </c>
      <c r="L46" s="22">
        <f>IF(ISERROR(VLOOKUP($B46,'Vysledky (10)'!$B$5:$T$50,19,FALSE)),"",VLOOKUP($B46,'Vysledky (10)'!$B$5:$T$50,19,FALSE))</f>
        <v>12</v>
      </c>
      <c r="M46" s="23">
        <f t="shared" si="17"/>
        <v>45</v>
      </c>
      <c r="N46" s="24"/>
      <c r="O46">
        <f t="shared" si="18"/>
        <v>49</v>
      </c>
      <c r="P46">
        <f t="shared" si="19"/>
        <v>9</v>
      </c>
      <c r="Q46" s="25">
        <f t="shared" si="20"/>
        <v>0</v>
      </c>
      <c r="R46" s="25">
        <f aca="true" t="shared" si="26" ref="R46:T65">IF($P46&gt;R$3,SMALL($C46:$L46,R$2),0)</f>
        <v>0</v>
      </c>
      <c r="S46" s="25">
        <f t="shared" si="26"/>
        <v>4</v>
      </c>
      <c r="T46" s="25">
        <f t="shared" si="26"/>
        <v>0</v>
      </c>
      <c r="U46">
        <f t="shared" si="21"/>
        <v>45</v>
      </c>
      <c r="V46">
        <f t="shared" si="22"/>
        <v>45000000000000</v>
      </c>
      <c r="W46" s="158">
        <f aca="true" t="shared" si="27" ref="W46:AB55">IF(ISERROR(LARGE($C46:$L46,W$5)),0,LARGE($C46:$L46,W$5))*W$4</f>
        <v>120000000000</v>
      </c>
      <c r="X46" s="158">
        <f t="shared" si="27"/>
        <v>800000000</v>
      </c>
      <c r="Y46" s="158">
        <f t="shared" si="27"/>
        <v>8000000</v>
      </c>
      <c r="Z46" s="158">
        <f t="shared" si="27"/>
        <v>80000</v>
      </c>
      <c r="AA46" s="158">
        <f t="shared" si="27"/>
        <v>500</v>
      </c>
      <c r="AB46" s="158">
        <f t="shared" si="27"/>
        <v>4</v>
      </c>
      <c r="AC46" s="159">
        <f t="shared" si="23"/>
        <v>45120808080504</v>
      </c>
      <c r="AD46" s="160">
        <f t="shared" si="24"/>
        <v>41</v>
      </c>
    </row>
    <row r="47" spans="1:30" ht="12.75" customHeight="1">
      <c r="A47" s="20">
        <f t="shared" si="25"/>
        <v>42</v>
      </c>
      <c r="B47" s="21" t="s">
        <v>62</v>
      </c>
      <c r="C47" s="22">
        <f>IF(ISERROR(VLOOKUP($B47,'Vysledky (1)'!$B$5:$T$50,19,FALSE)),"",VLOOKUP($B47,'Vysledky (1)'!$B$5:$T$50,19,FALSE))</f>
      </c>
      <c r="D47" s="22">
        <f>IF(ISERROR(VLOOKUP($B47,'Vysledky (2)'!$B$5:$T$50,19,FALSE)),"",VLOOKUP($B47,'Vysledky (2)'!$B$5:$T$50,19,FALSE))</f>
        <v>42</v>
      </c>
      <c r="E47" s="22">
        <f>IF(ISERROR(VLOOKUP($B47,'Vysledky (3)'!$B$5:$T$50,19,FALSE)),"",VLOOKUP($B47,'Vysledky (3)'!$B$5:$T$50,19,FALSE))</f>
      </c>
      <c r="F47" s="22">
        <f>IF(ISERROR(VLOOKUP($B47,'Vysledky (4)'!$B$5:$T$50,19,FALSE)),"",VLOOKUP($B47,'Vysledky (4)'!$B$5:$T$50,19,FALSE))</f>
      </c>
      <c r="G47" s="22">
        <f>IF(ISERROR(VLOOKUP($B47,'Vysledky (5)'!$B$5:$T$50,19,FALSE)),"",VLOOKUP($B47,'Vysledky (5)'!$B$5:$T$50,19,FALSE))</f>
      </c>
      <c r="H47" s="22">
        <f>IF(ISERROR(VLOOKUP($B47,'Vysledky (6)'!$B$5:$T$50,19,FALSE)),"",VLOOKUP($B47,'Vysledky (6)'!$B$5:$T$50,19,FALSE))</f>
      </c>
      <c r="I47" s="22">
        <f>IF(ISERROR(VLOOKUP($B47,'Vysledky (7)'!$B$5:$T$50,19,FALSE)),"",VLOOKUP($B47,'Vysledky (7)'!$B$5:$T$50,19,FALSE))</f>
      </c>
      <c r="J47" s="22">
        <f>IF(ISERROR(VLOOKUP($B47,'Vysledky (8)'!$B$5:$T$50,19,FALSE)),"",VLOOKUP($B47,'Vysledky (8)'!$B$5:$T$50,19,FALSE))</f>
      </c>
      <c r="K47" s="22">
        <f>IF(ISERROR(VLOOKUP($B47,'Vysledky (9)'!$B$5:$T$46,19,FALSE)),"",VLOOKUP($B47,'Vysledky (9)'!$B$5:$T$46,19,FALSE))</f>
      </c>
      <c r="L47" s="22">
        <f>IF(ISERROR(VLOOKUP($B47,'Vysledky (10)'!$B$5:$T$50,19,FALSE)),"",VLOOKUP($B47,'Vysledky (10)'!$B$5:$T$50,19,FALSE))</f>
      </c>
      <c r="M47" s="23">
        <f t="shared" si="17"/>
        <v>42</v>
      </c>
      <c r="N47" s="24"/>
      <c r="O47">
        <f t="shared" si="18"/>
        <v>42</v>
      </c>
      <c r="P47">
        <f t="shared" si="19"/>
        <v>1</v>
      </c>
      <c r="Q47" s="25">
        <f t="shared" si="20"/>
        <v>0</v>
      </c>
      <c r="R47" s="25">
        <f t="shared" si="26"/>
        <v>0</v>
      </c>
      <c r="S47" s="25">
        <f t="shared" si="26"/>
        <v>0</v>
      </c>
      <c r="T47" s="25">
        <f t="shared" si="26"/>
        <v>0</v>
      </c>
      <c r="U47">
        <f t="shared" si="21"/>
        <v>42</v>
      </c>
      <c r="V47">
        <f t="shared" si="22"/>
        <v>42000000000000</v>
      </c>
      <c r="W47" s="158">
        <f t="shared" si="27"/>
        <v>420000000000</v>
      </c>
      <c r="X47" s="158">
        <f t="shared" si="27"/>
        <v>0</v>
      </c>
      <c r="Y47" s="158">
        <f t="shared" si="27"/>
        <v>0</v>
      </c>
      <c r="Z47" s="158">
        <f t="shared" si="27"/>
        <v>0</v>
      </c>
      <c r="AA47" s="158">
        <f t="shared" si="27"/>
        <v>0</v>
      </c>
      <c r="AB47" s="158">
        <f t="shared" si="27"/>
        <v>0</v>
      </c>
      <c r="AC47" s="159">
        <f t="shared" si="23"/>
        <v>42420000000000</v>
      </c>
      <c r="AD47" s="160">
        <f t="shared" si="24"/>
        <v>42</v>
      </c>
    </row>
    <row r="48" spans="1:30" ht="12.75" customHeight="1">
      <c r="A48" s="20">
        <f t="shared" si="25"/>
        <v>43</v>
      </c>
      <c r="B48" s="26" t="s">
        <v>24</v>
      </c>
      <c r="C48" s="22">
        <f>IF(ISERROR(VLOOKUP($B48,'Vysledky (1)'!$B$5:$T$50,19,FALSE)),"",VLOOKUP($B48,'Vysledky (1)'!$B$5:$T$50,19,FALSE))</f>
        <v>4</v>
      </c>
      <c r="D48" s="22">
        <f>IF(ISERROR(VLOOKUP($B48,'Vysledky (2)'!$B$5:$T$50,19,FALSE)),"",VLOOKUP($B48,'Vysledky (2)'!$B$5:$T$50,19,FALSE))</f>
        <v>22</v>
      </c>
      <c r="E48" s="22">
        <f>IF(ISERROR(VLOOKUP($B48,'Vysledky (3)'!$B$5:$T$50,19,FALSE)),"",VLOOKUP($B48,'Vysledky (3)'!$B$5:$T$50,19,FALSE))</f>
        <v>16</v>
      </c>
      <c r="F48" s="22">
        <f>IF(ISERROR(VLOOKUP($B48,'Vysledky (4)'!$B$5:$T$50,19,FALSE)),"",VLOOKUP($B48,'Vysledky (4)'!$B$5:$T$50,19,FALSE))</f>
      </c>
      <c r="G48" s="22">
        <f>IF(ISERROR(VLOOKUP($B48,'Vysledky (5)'!$B$5:$T$50,19,FALSE)),"",VLOOKUP($B48,'Vysledky (5)'!$B$5:$T$50,19,FALSE))</f>
      </c>
      <c r="H48" s="22">
        <f>IF(ISERROR(VLOOKUP($B48,'Vysledky (6)'!$B$5:$T$50,19,FALSE)),"",VLOOKUP($B48,'Vysledky (6)'!$B$5:$T$50,19,FALSE))</f>
      </c>
      <c r="I48" s="22">
        <f>IF(ISERROR(VLOOKUP($B48,'Vysledky (7)'!$B$5:$T$50,19,FALSE)),"",VLOOKUP($B48,'Vysledky (7)'!$B$5:$T$50,19,FALSE))</f>
      </c>
      <c r="J48" s="22">
        <f>IF(ISERROR(VLOOKUP($B48,'Vysledky (8)'!$B$5:$T$50,19,FALSE)),"",VLOOKUP($B48,'Vysledky (8)'!$B$5:$T$50,19,FALSE))</f>
      </c>
      <c r="K48" s="22">
        <f>IF(ISERROR(VLOOKUP($B48,'Vysledky (9)'!$B$5:$T$46,19,FALSE)),"",VLOOKUP($B48,'Vysledky (9)'!$B$5:$T$46,19,FALSE))</f>
      </c>
      <c r="L48" s="22">
        <f>IF(ISERROR(VLOOKUP($B48,'Vysledky (10)'!$B$5:$T$50,19,FALSE)),"",VLOOKUP($B48,'Vysledky (10)'!$B$5:$T$50,19,FALSE))</f>
      </c>
      <c r="M48" s="23">
        <f t="shared" si="17"/>
        <v>42</v>
      </c>
      <c r="N48" s="24"/>
      <c r="O48">
        <f t="shared" si="18"/>
        <v>42</v>
      </c>
      <c r="P48">
        <f t="shared" si="19"/>
        <v>3</v>
      </c>
      <c r="Q48" s="25">
        <f t="shared" si="20"/>
        <v>0</v>
      </c>
      <c r="R48" s="25">
        <f t="shared" si="26"/>
        <v>0</v>
      </c>
      <c r="S48" s="25">
        <f t="shared" si="26"/>
        <v>0</v>
      </c>
      <c r="T48" s="25">
        <f t="shared" si="26"/>
        <v>0</v>
      </c>
      <c r="U48">
        <f t="shared" si="21"/>
        <v>42</v>
      </c>
      <c r="V48">
        <f t="shared" si="22"/>
        <v>42000000000000</v>
      </c>
      <c r="W48" s="158">
        <f t="shared" si="27"/>
        <v>220000000000</v>
      </c>
      <c r="X48" s="158">
        <f t="shared" si="27"/>
        <v>1600000000</v>
      </c>
      <c r="Y48" s="158">
        <f t="shared" si="27"/>
        <v>4000000</v>
      </c>
      <c r="Z48" s="158">
        <f t="shared" si="27"/>
        <v>0</v>
      </c>
      <c r="AA48" s="158">
        <f t="shared" si="27"/>
        <v>0</v>
      </c>
      <c r="AB48" s="158">
        <f t="shared" si="27"/>
        <v>0</v>
      </c>
      <c r="AC48" s="159">
        <f t="shared" si="23"/>
        <v>42221604000000</v>
      </c>
      <c r="AD48" s="160">
        <f t="shared" si="24"/>
        <v>43</v>
      </c>
    </row>
    <row r="49" spans="1:30" ht="12.75" customHeight="1">
      <c r="A49" s="20">
        <f t="shared" si="25"/>
        <v>44</v>
      </c>
      <c r="B49" s="21" t="s">
        <v>21</v>
      </c>
      <c r="C49" s="22">
        <f>IF(ISERROR(VLOOKUP($B49,'Vysledky (1)'!$B$5:$T$50,19,FALSE)),"",VLOOKUP($B49,'Vysledky (1)'!$B$5:$T$50,19,FALSE))</f>
        <v>9</v>
      </c>
      <c r="D49" s="22">
        <f>IF(ISERROR(VLOOKUP($B49,'Vysledky (2)'!$B$5:$T$50,19,FALSE)),"",VLOOKUP($B49,'Vysledky (2)'!$B$5:$T$50,19,FALSE))</f>
      </c>
      <c r="E49" s="22">
        <f>IF(ISERROR(VLOOKUP($B49,'Vysledky (3)'!$B$5:$T$50,19,FALSE)),"",VLOOKUP($B49,'Vysledky (3)'!$B$5:$T$50,19,FALSE))</f>
        <v>10</v>
      </c>
      <c r="F49" s="22">
        <f>IF(ISERROR(VLOOKUP($B49,'Vysledky (4)'!$B$5:$T$50,19,FALSE)),"",VLOOKUP($B49,'Vysledky (4)'!$B$5:$T$50,19,FALSE))</f>
      </c>
      <c r="G49" s="22">
        <f>IF(ISERROR(VLOOKUP($B49,'Vysledky (5)'!$B$5:$T$50,19,FALSE)),"",VLOOKUP($B49,'Vysledky (5)'!$B$5:$T$50,19,FALSE))</f>
        <v>11</v>
      </c>
      <c r="H49" s="22">
        <f>IF(ISERROR(VLOOKUP($B49,'Vysledky (6)'!$B$5:$T$50,19,FALSE)),"",VLOOKUP($B49,'Vysledky (6)'!$B$5:$T$50,19,FALSE))</f>
        <v>11</v>
      </c>
      <c r="I49" s="22">
        <f>IF(ISERROR(VLOOKUP($B49,'Vysledky (7)'!$B$5:$T$50,19,FALSE)),"",VLOOKUP($B49,'Vysledky (7)'!$B$5:$T$50,19,FALSE))</f>
      </c>
      <c r="J49" s="22">
        <f>IF(ISERROR(VLOOKUP($B49,'Vysledky (8)'!$B$5:$T$50,19,FALSE)),"",VLOOKUP($B49,'Vysledky (8)'!$B$5:$T$50,19,FALSE))</f>
      </c>
      <c r="K49" s="22">
        <f>IF(ISERROR(VLOOKUP($B49,'Vysledky (9)'!$B$5:$T$46,19,FALSE)),"",VLOOKUP($B49,'Vysledky (9)'!$B$5:$T$46,19,FALSE))</f>
      </c>
      <c r="L49" s="22">
        <f>IF(ISERROR(VLOOKUP($B49,'Vysledky (10)'!$B$5:$T$50,19,FALSE)),"",VLOOKUP($B49,'Vysledky (10)'!$B$5:$T$50,19,FALSE))</f>
      </c>
      <c r="M49" s="23">
        <f t="shared" si="17"/>
        <v>41</v>
      </c>
      <c r="N49" s="24"/>
      <c r="O49">
        <f t="shared" si="18"/>
        <v>41</v>
      </c>
      <c r="P49">
        <f t="shared" si="19"/>
        <v>4</v>
      </c>
      <c r="Q49" s="25">
        <f t="shared" si="20"/>
        <v>0</v>
      </c>
      <c r="R49" s="25">
        <f t="shared" si="26"/>
        <v>0</v>
      </c>
      <c r="S49" s="25">
        <f t="shared" si="26"/>
        <v>0</v>
      </c>
      <c r="T49" s="25">
        <f t="shared" si="26"/>
        <v>0</v>
      </c>
      <c r="U49">
        <f t="shared" si="21"/>
        <v>41</v>
      </c>
      <c r="V49">
        <f t="shared" si="22"/>
        <v>41000000000000</v>
      </c>
      <c r="W49" s="158">
        <f t="shared" si="27"/>
        <v>110000000000</v>
      </c>
      <c r="X49" s="158">
        <f t="shared" si="27"/>
        <v>1100000000</v>
      </c>
      <c r="Y49" s="158">
        <f t="shared" si="27"/>
        <v>10000000</v>
      </c>
      <c r="Z49" s="158">
        <f t="shared" si="27"/>
        <v>90000</v>
      </c>
      <c r="AA49" s="158">
        <f t="shared" si="27"/>
        <v>0</v>
      </c>
      <c r="AB49" s="158">
        <f t="shared" si="27"/>
        <v>0</v>
      </c>
      <c r="AC49" s="159">
        <f t="shared" si="23"/>
        <v>41111110090000</v>
      </c>
      <c r="AD49" s="160">
        <f t="shared" si="24"/>
        <v>44</v>
      </c>
    </row>
    <row r="50" spans="1:30" ht="12.75" customHeight="1">
      <c r="A50" s="20">
        <f t="shared" si="25"/>
        <v>45</v>
      </c>
      <c r="B50" s="21" t="s">
        <v>25</v>
      </c>
      <c r="C50" s="22">
        <f>IF(ISERROR(VLOOKUP($B50,'Vysledky (1)'!$B$5:$T$50,19,FALSE)),"",VLOOKUP($B50,'Vysledky (1)'!$B$5:$T$50,19,FALSE))</f>
      </c>
      <c r="D50" s="22">
        <f>IF(ISERROR(VLOOKUP($B50,'Vysledky (2)'!$B$5:$T$50,19,FALSE)),"",VLOOKUP($B50,'Vysledky (2)'!$B$5:$T$50,19,FALSE))</f>
        <v>16</v>
      </c>
      <c r="E50" s="22">
        <f>IF(ISERROR(VLOOKUP($B50,'Vysledky (3)'!$B$5:$T$50,19,FALSE)),"",VLOOKUP($B50,'Vysledky (3)'!$B$5:$T$50,19,FALSE))</f>
        <v>15</v>
      </c>
      <c r="F50" s="22">
        <f>IF(ISERROR(VLOOKUP($B50,'Vysledky (4)'!$B$5:$T$50,19,FALSE)),"",VLOOKUP($B50,'Vysledky (4)'!$B$5:$T$50,19,FALSE))</f>
        <v>9</v>
      </c>
      <c r="G50" s="22">
        <f>IF(ISERROR(VLOOKUP($B50,'Vysledky (5)'!$B$5:$T$50,19,FALSE)),"",VLOOKUP($B50,'Vysledky (5)'!$B$5:$T$50,19,FALSE))</f>
      </c>
      <c r="H50" s="22">
        <f>IF(ISERROR(VLOOKUP($B50,'Vysledky (6)'!$B$5:$T$50,19,FALSE)),"",VLOOKUP($B50,'Vysledky (6)'!$B$5:$T$50,19,FALSE))</f>
      </c>
      <c r="I50" s="22">
        <f>IF(ISERROR(VLOOKUP($B50,'Vysledky (7)'!$B$5:$T$50,19,FALSE)),"",VLOOKUP($B50,'Vysledky (7)'!$B$5:$T$50,19,FALSE))</f>
      </c>
      <c r="J50" s="22">
        <f>IF(ISERROR(VLOOKUP($B50,'Vysledky (8)'!$B$5:$T$50,19,FALSE)),"",VLOOKUP($B50,'Vysledky (8)'!$B$5:$T$50,19,FALSE))</f>
      </c>
      <c r="K50" s="22">
        <f>IF(ISERROR(VLOOKUP($B50,'Vysledky (9)'!$B$5:$T$46,19,FALSE)),"",VLOOKUP($B50,'Vysledky (9)'!$B$5:$T$46,19,FALSE))</f>
      </c>
      <c r="L50" s="22">
        <f>IF(ISERROR(VLOOKUP($B50,'Vysledky (10)'!$B$5:$T$50,19,FALSE)),"",VLOOKUP($B50,'Vysledky (10)'!$B$5:$T$50,19,FALSE))</f>
      </c>
      <c r="M50" s="23">
        <f t="shared" si="17"/>
        <v>40</v>
      </c>
      <c r="N50" s="24"/>
      <c r="O50">
        <f t="shared" si="18"/>
        <v>40</v>
      </c>
      <c r="P50">
        <f t="shared" si="19"/>
        <v>3</v>
      </c>
      <c r="Q50" s="25">
        <f t="shared" si="20"/>
        <v>0</v>
      </c>
      <c r="R50" s="25">
        <f t="shared" si="26"/>
        <v>0</v>
      </c>
      <c r="S50" s="25">
        <f t="shared" si="26"/>
        <v>0</v>
      </c>
      <c r="T50" s="25">
        <f t="shared" si="26"/>
        <v>0</v>
      </c>
      <c r="U50">
        <f t="shared" si="21"/>
        <v>40</v>
      </c>
      <c r="V50">
        <f t="shared" si="22"/>
        <v>40000000000000</v>
      </c>
      <c r="W50" s="158">
        <f t="shared" si="27"/>
        <v>160000000000</v>
      </c>
      <c r="X50" s="158">
        <f t="shared" si="27"/>
        <v>1500000000</v>
      </c>
      <c r="Y50" s="158">
        <f t="shared" si="27"/>
        <v>9000000</v>
      </c>
      <c r="Z50" s="158">
        <f t="shared" si="27"/>
        <v>0</v>
      </c>
      <c r="AA50" s="158">
        <f t="shared" si="27"/>
        <v>0</v>
      </c>
      <c r="AB50" s="158">
        <f t="shared" si="27"/>
        <v>0</v>
      </c>
      <c r="AC50" s="159">
        <f t="shared" si="23"/>
        <v>40161509000000</v>
      </c>
      <c r="AD50" s="160">
        <f t="shared" si="24"/>
        <v>45</v>
      </c>
    </row>
    <row r="51" spans="1:30" ht="12.75" customHeight="1">
      <c r="A51" s="20">
        <f t="shared" si="25"/>
        <v>46</v>
      </c>
      <c r="B51" s="21" t="s">
        <v>95</v>
      </c>
      <c r="C51" s="22">
        <f>IF(ISERROR(VLOOKUP($B51,'Vysledky (1)'!$B$5:$T$50,19,FALSE)),"",VLOOKUP($B51,'Vysledky (1)'!$B$5:$T$50,19,FALSE))</f>
      </c>
      <c r="D51" s="22">
        <f>IF(ISERROR(VLOOKUP($B51,'Vysledky (2)'!$B$5:$T$50,19,FALSE)),"",VLOOKUP($B51,'Vysledky (2)'!$B$5:$T$50,19,FALSE))</f>
      </c>
      <c r="E51" s="22">
        <f>IF(ISERROR(VLOOKUP($B51,'Vysledky (3)'!$B$5:$T$50,19,FALSE)),"",VLOOKUP($B51,'Vysledky (3)'!$B$5:$T$50,19,FALSE))</f>
      </c>
      <c r="F51" s="22">
        <f>IF(ISERROR(VLOOKUP($B51,'Vysledky (4)'!$B$5:$T$50,19,FALSE)),"",VLOOKUP($B51,'Vysledky (4)'!$B$5:$T$50,19,FALSE))</f>
      </c>
      <c r="G51" s="22">
        <f>IF(ISERROR(VLOOKUP($B51,'Vysledky (5)'!$B$5:$T$50,19,FALSE)),"",VLOOKUP($B51,'Vysledky (5)'!$B$5:$T$50,19,FALSE))</f>
        <v>2</v>
      </c>
      <c r="H51" s="22">
        <f>IF(ISERROR(VLOOKUP($B51,'Vysledky (6)'!$B$5:$T$50,19,FALSE)),"",VLOOKUP($B51,'Vysledky (6)'!$B$5:$T$50,19,FALSE))</f>
        <v>7</v>
      </c>
      <c r="I51" s="22">
        <f>IF(ISERROR(VLOOKUP($B51,'Vysledky (7)'!$B$5:$T$50,19,FALSE)),"",VLOOKUP($B51,'Vysledky (7)'!$B$5:$T$50,19,FALSE))</f>
        <v>14</v>
      </c>
      <c r="J51" s="22">
        <f>IF(ISERROR(VLOOKUP($B51,'Vysledky (8)'!$B$5:$T$50,19,FALSE)),"",VLOOKUP($B51,'Vysledky (8)'!$B$5:$T$50,19,FALSE))</f>
        <v>6</v>
      </c>
      <c r="K51" s="22">
        <f>IF(ISERROR(VLOOKUP($B51,'Vysledky (9)'!$B$5:$T$46,19,FALSE)),"",VLOOKUP($B51,'Vysledky (9)'!$B$5:$T$46,19,FALSE))</f>
        <v>2</v>
      </c>
      <c r="L51" s="22">
        <f>IF(ISERROR(VLOOKUP($B51,'Vysledky (10)'!$B$5:$T$50,19,FALSE)),"",VLOOKUP($B51,'Vysledky (10)'!$B$5:$T$50,19,FALSE))</f>
        <v>8</v>
      </c>
      <c r="M51" s="23">
        <f t="shared" si="17"/>
        <v>39</v>
      </c>
      <c r="N51" s="24"/>
      <c r="O51">
        <f t="shared" si="18"/>
        <v>39</v>
      </c>
      <c r="P51">
        <f t="shared" si="19"/>
        <v>6</v>
      </c>
      <c r="Q51" s="25">
        <f t="shared" si="20"/>
        <v>0</v>
      </c>
      <c r="R51" s="25">
        <f t="shared" si="26"/>
        <v>0</v>
      </c>
      <c r="S51" s="25">
        <f t="shared" si="26"/>
        <v>0</v>
      </c>
      <c r="T51" s="25">
        <f t="shared" si="26"/>
        <v>0</v>
      </c>
      <c r="U51">
        <f t="shared" si="21"/>
        <v>39</v>
      </c>
      <c r="V51">
        <f t="shared" si="22"/>
        <v>39000000000000</v>
      </c>
      <c r="W51" s="158">
        <f t="shared" si="27"/>
        <v>140000000000</v>
      </c>
      <c r="X51" s="158">
        <f t="shared" si="27"/>
        <v>800000000</v>
      </c>
      <c r="Y51" s="158">
        <f t="shared" si="27"/>
        <v>7000000</v>
      </c>
      <c r="Z51" s="158">
        <f t="shared" si="27"/>
        <v>60000</v>
      </c>
      <c r="AA51" s="158">
        <f t="shared" si="27"/>
        <v>200</v>
      </c>
      <c r="AB51" s="158">
        <f t="shared" si="27"/>
        <v>2</v>
      </c>
      <c r="AC51" s="159">
        <f t="shared" si="23"/>
        <v>39140807060202</v>
      </c>
      <c r="AD51" s="160">
        <f t="shared" si="24"/>
        <v>46</v>
      </c>
    </row>
    <row r="52" spans="1:30" ht="12.75" customHeight="1">
      <c r="A52" s="20">
        <f t="shared" si="25"/>
        <v>47</v>
      </c>
      <c r="B52" s="21" t="s">
        <v>32</v>
      </c>
      <c r="C52" s="22">
        <f>IF(ISERROR(VLOOKUP($B52,'Vysledky (1)'!$B$5:$T$50,19,FALSE)),"",VLOOKUP($B52,'Vysledky (1)'!$B$5:$T$50,19,FALSE))</f>
      </c>
      <c r="D52" s="22">
        <f>IF(ISERROR(VLOOKUP($B52,'Vysledky (2)'!$B$5:$T$50,19,FALSE)),"",VLOOKUP($B52,'Vysledky (2)'!$B$5:$T$50,19,FALSE))</f>
        <v>36</v>
      </c>
      <c r="E52" s="22">
        <f>IF(ISERROR(VLOOKUP($B52,'Vysledky (3)'!$B$5:$T$50,19,FALSE)),"",VLOOKUP($B52,'Vysledky (3)'!$B$5:$T$50,19,FALSE))</f>
      </c>
      <c r="F52" s="22">
        <f>IF(ISERROR(VLOOKUP($B52,'Vysledky (4)'!$B$5:$T$50,19,FALSE)),"",VLOOKUP($B52,'Vysledky (4)'!$B$5:$T$50,19,FALSE))</f>
      </c>
      <c r="G52" s="22">
        <f>IF(ISERROR(VLOOKUP($B52,'Vysledky (5)'!$B$5:$T$50,19,FALSE)),"",VLOOKUP($B52,'Vysledky (5)'!$B$5:$T$50,19,FALSE))</f>
      </c>
      <c r="H52" s="22">
        <f>IF(ISERROR(VLOOKUP($B52,'Vysledky (6)'!$B$5:$T$50,19,FALSE)),"",VLOOKUP($B52,'Vysledky (6)'!$B$5:$T$50,19,FALSE))</f>
      </c>
      <c r="I52" s="22">
        <f>IF(ISERROR(VLOOKUP($B52,'Vysledky (7)'!$B$5:$T$50,19,FALSE)),"",VLOOKUP($B52,'Vysledky (7)'!$B$5:$T$50,19,FALSE))</f>
      </c>
      <c r="J52" s="22">
        <f>IF(ISERROR(VLOOKUP($B52,'Vysledky (8)'!$B$5:$T$50,19,FALSE)),"",VLOOKUP($B52,'Vysledky (8)'!$B$5:$T$50,19,FALSE))</f>
      </c>
      <c r="K52" s="22">
        <f>IF(ISERROR(VLOOKUP($B52,'Vysledky (9)'!$B$5:$T$46,19,FALSE)),"",VLOOKUP($B52,'Vysledky (9)'!$B$5:$T$46,19,FALSE))</f>
      </c>
      <c r="L52" s="22">
        <f>IF(ISERROR(VLOOKUP($B52,'Vysledky (10)'!$B$5:$T$50,19,FALSE)),"",VLOOKUP($B52,'Vysledky (10)'!$B$5:$T$50,19,FALSE))</f>
      </c>
      <c r="M52" s="23">
        <f t="shared" si="17"/>
        <v>36</v>
      </c>
      <c r="N52" s="24"/>
      <c r="O52">
        <f t="shared" si="18"/>
        <v>36</v>
      </c>
      <c r="P52">
        <f t="shared" si="19"/>
        <v>1</v>
      </c>
      <c r="Q52" s="25">
        <f t="shared" si="20"/>
        <v>0</v>
      </c>
      <c r="R52" s="25">
        <f t="shared" si="26"/>
        <v>0</v>
      </c>
      <c r="S52" s="25">
        <f t="shared" si="26"/>
        <v>0</v>
      </c>
      <c r="T52" s="25">
        <f t="shared" si="26"/>
        <v>0</v>
      </c>
      <c r="U52">
        <f t="shared" si="21"/>
        <v>36</v>
      </c>
      <c r="V52">
        <f t="shared" si="22"/>
        <v>36000000000000</v>
      </c>
      <c r="W52" s="158">
        <f t="shared" si="27"/>
        <v>360000000000</v>
      </c>
      <c r="X52" s="158">
        <f t="shared" si="27"/>
        <v>0</v>
      </c>
      <c r="Y52" s="158">
        <f t="shared" si="27"/>
        <v>0</v>
      </c>
      <c r="Z52" s="158">
        <f t="shared" si="27"/>
        <v>0</v>
      </c>
      <c r="AA52" s="158">
        <f t="shared" si="27"/>
        <v>0</v>
      </c>
      <c r="AB52" s="158">
        <f t="shared" si="27"/>
        <v>0</v>
      </c>
      <c r="AC52" s="159">
        <f t="shared" si="23"/>
        <v>36360000000000</v>
      </c>
      <c r="AD52" s="160">
        <f t="shared" si="24"/>
        <v>47</v>
      </c>
    </row>
    <row r="53" spans="1:30" ht="12.75">
      <c r="A53" s="20">
        <f t="shared" si="25"/>
        <v>48</v>
      </c>
      <c r="B53" s="21" t="s">
        <v>17</v>
      </c>
      <c r="C53" s="22">
        <f>IF(ISERROR(VLOOKUP($B53,'Vysledky (1)'!$B$5:$T$50,19,FALSE)),"",VLOOKUP($B53,'Vysledky (1)'!$B$5:$T$50,19,FALSE))</f>
        <v>3</v>
      </c>
      <c r="D53" s="22">
        <f>IF(ISERROR(VLOOKUP($B53,'Vysledky (2)'!$B$5:$T$50,19,FALSE)),"",VLOOKUP($B53,'Vysledky (2)'!$B$5:$T$50,19,FALSE))</f>
        <v>1</v>
      </c>
      <c r="E53" s="22">
        <f>IF(ISERROR(VLOOKUP($B53,'Vysledky (3)'!$B$5:$T$50,19,FALSE)),"",VLOOKUP($B53,'Vysledky (3)'!$B$5:$T$50,19,FALSE))</f>
        <v>7</v>
      </c>
      <c r="F53" s="22">
        <f>IF(ISERROR(VLOOKUP($B53,'Vysledky (4)'!$B$5:$T$50,19,FALSE)),"",VLOOKUP($B53,'Vysledky (4)'!$B$5:$T$50,19,FALSE))</f>
        <v>11</v>
      </c>
      <c r="G53" s="22">
        <f>IF(ISERROR(VLOOKUP($B53,'Vysledky (5)'!$B$5:$T$50,19,FALSE)),"",VLOOKUP($B53,'Vysledky (5)'!$B$5:$T$50,19,FALSE))</f>
        <v>7</v>
      </c>
      <c r="H53" s="22">
        <f>IF(ISERROR(VLOOKUP($B53,'Vysledky (6)'!$B$5:$T$50,19,FALSE)),"",VLOOKUP($B53,'Vysledky (6)'!$B$5:$T$50,19,FALSE))</f>
        <v>4</v>
      </c>
      <c r="I53" s="22">
        <f>IF(ISERROR(VLOOKUP($B53,'Vysledky (7)'!$B$5:$T$50,19,FALSE)),"",VLOOKUP($B53,'Vysledky (7)'!$B$5:$T$50,19,FALSE))</f>
      </c>
      <c r="J53" s="22">
        <f>IF(ISERROR(VLOOKUP($B53,'Vysledky (8)'!$B$5:$T$50,19,FALSE)),"",VLOOKUP($B53,'Vysledky (8)'!$B$5:$T$50,19,FALSE))</f>
      </c>
      <c r="K53" s="22">
        <f>IF(ISERROR(VLOOKUP($B53,'Vysledky (9)'!$B$5:$T$46,19,FALSE)),"",VLOOKUP($B53,'Vysledky (9)'!$B$5:$T$46,19,FALSE))</f>
      </c>
      <c r="L53" s="22">
        <f>IF(ISERROR(VLOOKUP($B53,'Vysledky (10)'!$B$5:$T$50,19,FALSE)),"",VLOOKUP($B53,'Vysledky (10)'!$B$5:$T$50,19,FALSE))</f>
      </c>
      <c r="M53" s="23">
        <f t="shared" si="17"/>
        <v>33</v>
      </c>
      <c r="N53" s="24"/>
      <c r="O53">
        <f t="shared" si="18"/>
        <v>33</v>
      </c>
      <c r="P53">
        <f t="shared" si="19"/>
        <v>6</v>
      </c>
      <c r="Q53" s="25">
        <f t="shared" si="20"/>
        <v>0</v>
      </c>
      <c r="R53" s="25">
        <f t="shared" si="26"/>
        <v>0</v>
      </c>
      <c r="S53" s="25">
        <f t="shared" si="26"/>
        <v>0</v>
      </c>
      <c r="T53" s="25">
        <f t="shared" si="26"/>
        <v>0</v>
      </c>
      <c r="U53">
        <f t="shared" si="21"/>
        <v>33</v>
      </c>
      <c r="V53">
        <f t="shared" si="22"/>
        <v>33000000000000</v>
      </c>
      <c r="W53" s="158">
        <f t="shared" si="27"/>
        <v>110000000000</v>
      </c>
      <c r="X53" s="158">
        <f t="shared" si="27"/>
        <v>700000000</v>
      </c>
      <c r="Y53" s="158">
        <f t="shared" si="27"/>
        <v>7000000</v>
      </c>
      <c r="Z53" s="158">
        <f t="shared" si="27"/>
        <v>40000</v>
      </c>
      <c r="AA53" s="158">
        <f t="shared" si="27"/>
        <v>300</v>
      </c>
      <c r="AB53" s="158">
        <f t="shared" si="27"/>
        <v>1</v>
      </c>
      <c r="AC53" s="159">
        <f t="shared" si="23"/>
        <v>33110707040301</v>
      </c>
      <c r="AD53" s="160">
        <f t="shared" si="24"/>
        <v>48</v>
      </c>
    </row>
    <row r="54" spans="1:30" ht="12.75">
      <c r="A54" s="20">
        <f t="shared" si="25"/>
        <v>49</v>
      </c>
      <c r="B54" s="21" t="s">
        <v>86</v>
      </c>
      <c r="C54" s="22">
        <f>IF(ISERROR(VLOOKUP($B54,'Vysledky (1)'!$B$5:$T$50,19,FALSE)),"",VLOOKUP($B54,'Vysledky (1)'!$B$5:$T$50,19,FALSE))</f>
      </c>
      <c r="D54" s="22">
        <f>IF(ISERROR(VLOOKUP($B54,'Vysledky (2)'!$B$5:$T$50,19,FALSE)),"",VLOOKUP($B54,'Vysledky (2)'!$B$5:$T$50,19,FALSE))</f>
      </c>
      <c r="E54" s="22">
        <f>IF(ISERROR(VLOOKUP($B54,'Vysledky (3)'!$B$5:$T$50,19,FALSE)),"",VLOOKUP($B54,'Vysledky (3)'!$B$5:$T$50,19,FALSE))</f>
      </c>
      <c r="F54" s="22">
        <f>IF(ISERROR(VLOOKUP($B54,'Vysledky (4)'!$B$5:$T$50,19,FALSE)),"",VLOOKUP($B54,'Vysledky (4)'!$B$5:$T$50,19,FALSE))</f>
        <v>30</v>
      </c>
      <c r="G54" s="22">
        <f>IF(ISERROR(VLOOKUP($B54,'Vysledky (5)'!$B$5:$T$50,19,FALSE)),"",VLOOKUP($B54,'Vysledky (5)'!$B$5:$T$50,19,FALSE))</f>
      </c>
      <c r="H54" s="22">
        <f>IF(ISERROR(VLOOKUP($B54,'Vysledky (6)'!$B$5:$T$50,19,FALSE)),"",VLOOKUP($B54,'Vysledky (6)'!$B$5:$T$50,19,FALSE))</f>
      </c>
      <c r="I54" s="22">
        <f>IF(ISERROR(VLOOKUP($B54,'Vysledky (7)'!$B$5:$T$50,19,FALSE)),"",VLOOKUP($B54,'Vysledky (7)'!$B$5:$T$50,19,FALSE))</f>
      </c>
      <c r="J54" s="22">
        <f>IF(ISERROR(VLOOKUP($B54,'Vysledky (8)'!$B$5:$T$50,19,FALSE)),"",VLOOKUP($B54,'Vysledky (8)'!$B$5:$T$50,19,FALSE))</f>
      </c>
      <c r="K54" s="22">
        <f>IF(ISERROR(VLOOKUP($B54,'Vysledky (9)'!$B$5:$T$46,19,FALSE)),"",VLOOKUP($B54,'Vysledky (9)'!$B$5:$T$46,19,FALSE))</f>
      </c>
      <c r="L54" s="22">
        <f>IF(ISERROR(VLOOKUP($B54,'Vysledky (10)'!$B$5:$T$50,19,FALSE)),"",VLOOKUP($B54,'Vysledky (10)'!$B$5:$T$50,19,FALSE))</f>
      </c>
      <c r="M54" s="23">
        <f t="shared" si="17"/>
        <v>30</v>
      </c>
      <c r="N54" s="24"/>
      <c r="O54">
        <f t="shared" si="18"/>
        <v>30</v>
      </c>
      <c r="P54">
        <f t="shared" si="19"/>
        <v>1</v>
      </c>
      <c r="Q54" s="25">
        <f t="shared" si="20"/>
        <v>0</v>
      </c>
      <c r="R54" s="25">
        <f t="shared" si="26"/>
        <v>0</v>
      </c>
      <c r="S54" s="25">
        <f t="shared" si="26"/>
        <v>0</v>
      </c>
      <c r="T54" s="25">
        <f t="shared" si="26"/>
        <v>0</v>
      </c>
      <c r="U54">
        <f t="shared" si="21"/>
        <v>30</v>
      </c>
      <c r="V54">
        <f t="shared" si="22"/>
        <v>30000000000000</v>
      </c>
      <c r="W54" s="158">
        <f t="shared" si="27"/>
        <v>300000000000</v>
      </c>
      <c r="X54" s="158">
        <f t="shared" si="27"/>
        <v>0</v>
      </c>
      <c r="Y54" s="158">
        <f t="shared" si="27"/>
        <v>0</v>
      </c>
      <c r="Z54" s="158">
        <f t="shared" si="27"/>
        <v>0</v>
      </c>
      <c r="AA54" s="158">
        <f t="shared" si="27"/>
        <v>0</v>
      </c>
      <c r="AB54" s="158">
        <f t="shared" si="27"/>
        <v>0</v>
      </c>
      <c r="AC54" s="159">
        <f t="shared" si="23"/>
        <v>30300000000000</v>
      </c>
      <c r="AD54" s="160" t="e">
        <f t="shared" si="24"/>
        <v>#N/A</v>
      </c>
    </row>
    <row r="55" spans="1:30" ht="12.75">
      <c r="A55" s="20">
        <f t="shared" si="25"/>
        <v>50</v>
      </c>
      <c r="B55" s="21" t="s">
        <v>90</v>
      </c>
      <c r="C55" s="22">
        <f>IF(ISERROR(VLOOKUP($B55,'Vysledky (1)'!$B$5:$T$50,19,FALSE)),"",VLOOKUP($B55,'Vysledky (1)'!$B$5:$T$50,19,FALSE))</f>
      </c>
      <c r="D55" s="22">
        <f>IF(ISERROR(VLOOKUP($B55,'Vysledky (2)'!$B$5:$T$50,19,FALSE)),"",VLOOKUP($B55,'Vysledky (2)'!$B$5:$T$50,19,FALSE))</f>
      </c>
      <c r="E55" s="22">
        <f>IF(ISERROR(VLOOKUP($B55,'Vysledky (3)'!$B$5:$T$50,19,FALSE)),"",VLOOKUP($B55,'Vysledky (3)'!$B$5:$T$50,19,FALSE))</f>
      </c>
      <c r="F55" s="22">
        <f>IF(ISERROR(VLOOKUP($B55,'Vysledky (4)'!$B$5:$T$50,19,FALSE)),"",VLOOKUP($B55,'Vysledky (4)'!$B$5:$T$50,19,FALSE))</f>
      </c>
      <c r="G55" s="22">
        <f>IF(ISERROR(VLOOKUP($B55,'Vysledky (5)'!$B$5:$T$50,19,FALSE)),"",VLOOKUP($B55,'Vysledky (5)'!$B$5:$T$50,19,FALSE))</f>
        <v>28</v>
      </c>
      <c r="H55" s="22">
        <f>IF(ISERROR(VLOOKUP($B55,'Vysledky (6)'!$B$5:$T$50,19,FALSE)),"",VLOOKUP($B55,'Vysledky (6)'!$B$5:$T$50,19,FALSE))</f>
        <v>1</v>
      </c>
      <c r="I55" s="22">
        <f>IF(ISERROR(VLOOKUP($B55,'Vysledky (7)'!$B$5:$T$50,19,FALSE)),"",VLOOKUP($B55,'Vysledky (7)'!$B$5:$T$50,19,FALSE))</f>
      </c>
      <c r="J55" s="22">
        <f>IF(ISERROR(VLOOKUP($B55,'Vysledky (8)'!$B$5:$T$50,19,FALSE)),"",VLOOKUP($B55,'Vysledky (8)'!$B$5:$T$50,19,FALSE))</f>
      </c>
      <c r="K55" s="22">
        <f>IF(ISERROR(VLOOKUP($B55,'Vysledky (9)'!$B$5:$T$46,19,FALSE)),"",VLOOKUP($B55,'Vysledky (9)'!$B$5:$T$46,19,FALSE))</f>
      </c>
      <c r="L55" s="22">
        <f>IF(ISERROR(VLOOKUP($B55,'Vysledky (10)'!$B$5:$T$50,19,FALSE)),"",VLOOKUP($B55,'Vysledky (10)'!$B$5:$T$50,19,FALSE))</f>
      </c>
      <c r="M55" s="23">
        <f t="shared" si="17"/>
        <v>29</v>
      </c>
      <c r="N55" s="24"/>
      <c r="O55">
        <f t="shared" si="18"/>
        <v>29</v>
      </c>
      <c r="P55">
        <f t="shared" si="19"/>
        <v>2</v>
      </c>
      <c r="Q55" s="25">
        <f t="shared" si="20"/>
        <v>0</v>
      </c>
      <c r="R55" s="25">
        <f t="shared" si="26"/>
        <v>0</v>
      </c>
      <c r="S55" s="25">
        <f t="shared" si="26"/>
        <v>0</v>
      </c>
      <c r="T55" s="25">
        <f t="shared" si="26"/>
        <v>0</v>
      </c>
      <c r="U55">
        <f t="shared" si="21"/>
        <v>29</v>
      </c>
      <c r="V55">
        <f t="shared" si="22"/>
        <v>29000000000000</v>
      </c>
      <c r="W55" s="158">
        <f t="shared" si="27"/>
        <v>280000000000</v>
      </c>
      <c r="X55" s="158">
        <f t="shared" si="27"/>
        <v>100000000</v>
      </c>
      <c r="Y55" s="158">
        <f t="shared" si="27"/>
        <v>0</v>
      </c>
      <c r="Z55" s="158">
        <f t="shared" si="27"/>
        <v>0</v>
      </c>
      <c r="AA55" s="158">
        <f t="shared" si="27"/>
        <v>0</v>
      </c>
      <c r="AB55" s="158">
        <f t="shared" si="27"/>
        <v>0</v>
      </c>
      <c r="AC55" s="159">
        <f t="shared" si="23"/>
        <v>29280100000000</v>
      </c>
      <c r="AD55" s="160" t="e">
        <f t="shared" si="24"/>
        <v>#N/A</v>
      </c>
    </row>
    <row r="56" spans="1:30" ht="12.75">
      <c r="A56" s="20">
        <f t="shared" si="25"/>
        <v>51</v>
      </c>
      <c r="B56" s="21" t="s">
        <v>63</v>
      </c>
      <c r="C56" s="22">
        <f>IF(ISERROR(VLOOKUP($B56,'Vysledky (1)'!$B$5:$T$50,19,FALSE)),"",VLOOKUP($B56,'Vysledky (1)'!$B$5:$T$50,19,FALSE))</f>
      </c>
      <c r="D56" s="22">
        <f>IF(ISERROR(VLOOKUP($B56,'Vysledky (2)'!$B$5:$T$50,19,FALSE)),"",VLOOKUP($B56,'Vysledky (2)'!$B$5:$T$50,19,FALSE))</f>
        <v>20</v>
      </c>
      <c r="E56" s="22">
        <f>IF(ISERROR(VLOOKUP($B56,'Vysledky (3)'!$B$5:$T$50,19,FALSE)),"",VLOOKUP($B56,'Vysledky (3)'!$B$5:$T$50,19,FALSE))</f>
      </c>
      <c r="F56" s="22">
        <f>IF(ISERROR(VLOOKUP($B56,'Vysledky (4)'!$B$5:$T$50,19,FALSE)),"",VLOOKUP($B56,'Vysledky (4)'!$B$5:$T$50,19,FALSE))</f>
      </c>
      <c r="G56" s="22">
        <f>IF(ISERROR(VLOOKUP($B56,'Vysledky (5)'!$B$5:$T$50,19,FALSE)),"",VLOOKUP($B56,'Vysledky (5)'!$B$5:$T$50,19,FALSE))</f>
      </c>
      <c r="H56" s="22">
        <f>IF(ISERROR(VLOOKUP($B56,'Vysledky (6)'!$B$5:$T$50,19,FALSE)),"",VLOOKUP($B56,'Vysledky (6)'!$B$5:$T$50,19,FALSE))</f>
      </c>
      <c r="I56" s="22">
        <f>IF(ISERROR(VLOOKUP($B56,'Vysledky (7)'!$B$5:$T$50,19,FALSE)),"",VLOOKUP($B56,'Vysledky (7)'!$B$5:$T$50,19,FALSE))</f>
      </c>
      <c r="J56" s="22">
        <f>IF(ISERROR(VLOOKUP($B56,'Vysledky (8)'!$B$5:$T$50,19,FALSE)),"",VLOOKUP($B56,'Vysledky (8)'!$B$5:$T$50,19,FALSE))</f>
      </c>
      <c r="K56" s="22">
        <f>IF(ISERROR(VLOOKUP($B56,'Vysledky (9)'!$B$5:$T$46,19,FALSE)),"",VLOOKUP($B56,'Vysledky (9)'!$B$5:$T$46,19,FALSE))</f>
      </c>
      <c r="L56" s="22">
        <f>IF(ISERROR(VLOOKUP($B56,'Vysledky (10)'!$B$5:$T$50,19,FALSE)),"",VLOOKUP($B56,'Vysledky (10)'!$B$5:$T$50,19,FALSE))</f>
      </c>
      <c r="M56" s="23">
        <f t="shared" si="17"/>
        <v>20</v>
      </c>
      <c r="N56" s="24"/>
      <c r="O56">
        <f t="shared" si="18"/>
        <v>20</v>
      </c>
      <c r="P56">
        <f t="shared" si="19"/>
        <v>1</v>
      </c>
      <c r="Q56" s="25">
        <f t="shared" si="20"/>
        <v>0</v>
      </c>
      <c r="R56" s="25">
        <f t="shared" si="26"/>
        <v>0</v>
      </c>
      <c r="S56" s="25">
        <f t="shared" si="26"/>
        <v>0</v>
      </c>
      <c r="T56" s="25">
        <f t="shared" si="26"/>
        <v>0</v>
      </c>
      <c r="U56">
        <f t="shared" si="21"/>
        <v>20</v>
      </c>
      <c r="V56">
        <f t="shared" si="22"/>
        <v>20000000000000</v>
      </c>
      <c r="W56" s="158">
        <f aca="true" t="shared" si="28" ref="W56:AB65">IF(ISERROR(LARGE($C56:$L56,W$5)),0,LARGE($C56:$L56,W$5))*W$4</f>
        <v>200000000000</v>
      </c>
      <c r="X56" s="158">
        <f t="shared" si="28"/>
        <v>0</v>
      </c>
      <c r="Y56" s="158">
        <f t="shared" si="28"/>
        <v>0</v>
      </c>
      <c r="Z56" s="158">
        <f t="shared" si="28"/>
        <v>0</v>
      </c>
      <c r="AA56" s="158">
        <f t="shared" si="28"/>
        <v>0</v>
      </c>
      <c r="AB56" s="158">
        <f t="shared" si="28"/>
        <v>0</v>
      </c>
      <c r="AC56" s="159">
        <f t="shared" si="23"/>
        <v>20200000000000</v>
      </c>
      <c r="AD56" s="160" t="e">
        <f t="shared" si="24"/>
        <v>#N/A</v>
      </c>
    </row>
    <row r="57" spans="1:30" ht="12.75">
      <c r="A57" s="20">
        <f t="shared" si="25"/>
        <v>52</v>
      </c>
      <c r="B57" s="21" t="s">
        <v>91</v>
      </c>
      <c r="C57" s="22">
        <f>IF(ISERROR(VLOOKUP($B57,'Vysledky (1)'!$B$5:$T$50,19,FALSE)),"",VLOOKUP($B57,'Vysledky (1)'!$B$5:$T$50,19,FALSE))</f>
      </c>
      <c r="D57" s="22">
        <f>IF(ISERROR(VLOOKUP($B57,'Vysledky (2)'!$B$5:$T$50,19,FALSE)),"",VLOOKUP($B57,'Vysledky (2)'!$B$5:$T$50,19,FALSE))</f>
      </c>
      <c r="E57" s="22">
        <f>IF(ISERROR(VLOOKUP($B57,'Vysledky (3)'!$B$5:$T$50,19,FALSE)),"",VLOOKUP($B57,'Vysledky (3)'!$B$5:$T$50,19,FALSE))</f>
      </c>
      <c r="F57" s="22">
        <f>IF(ISERROR(VLOOKUP($B57,'Vysledky (4)'!$B$5:$T$50,19,FALSE)),"",VLOOKUP($B57,'Vysledky (4)'!$B$5:$T$50,19,FALSE))</f>
      </c>
      <c r="G57" s="22">
        <f>IF(ISERROR(VLOOKUP($B57,'Vysledky (5)'!$B$5:$T$50,19,FALSE)),"",VLOOKUP($B57,'Vysledky (5)'!$B$5:$T$50,19,FALSE))</f>
        <v>20</v>
      </c>
      <c r="H57" s="22">
        <f>IF(ISERROR(VLOOKUP($B57,'Vysledky (6)'!$B$5:$T$50,19,FALSE)),"",VLOOKUP($B57,'Vysledky (6)'!$B$5:$T$50,19,FALSE))</f>
      </c>
      <c r="I57" s="22">
        <f>IF(ISERROR(VLOOKUP($B57,'Vysledky (7)'!$B$5:$T$50,19,FALSE)),"",VLOOKUP($B57,'Vysledky (7)'!$B$5:$T$50,19,FALSE))</f>
      </c>
      <c r="J57" s="22">
        <f>IF(ISERROR(VLOOKUP($B57,'Vysledky (8)'!$B$5:$T$50,19,FALSE)),"",VLOOKUP($B57,'Vysledky (8)'!$B$5:$T$50,19,FALSE))</f>
      </c>
      <c r="K57" s="22">
        <f>IF(ISERROR(VLOOKUP($B57,'Vysledky (9)'!$B$5:$T$46,19,FALSE)),"",VLOOKUP($B57,'Vysledky (9)'!$B$5:$T$46,19,FALSE))</f>
      </c>
      <c r="L57" s="22">
        <f>IF(ISERROR(VLOOKUP($B57,'Vysledky (10)'!$B$5:$T$50,19,FALSE)),"",VLOOKUP($B57,'Vysledky (10)'!$B$5:$T$50,19,FALSE))</f>
      </c>
      <c r="M57" s="23">
        <f t="shared" si="17"/>
        <v>20</v>
      </c>
      <c r="N57" s="24"/>
      <c r="O57">
        <f t="shared" si="18"/>
        <v>20</v>
      </c>
      <c r="P57">
        <f t="shared" si="19"/>
        <v>1</v>
      </c>
      <c r="Q57" s="25">
        <f t="shared" si="20"/>
        <v>0</v>
      </c>
      <c r="R57" s="25">
        <f t="shared" si="26"/>
        <v>0</v>
      </c>
      <c r="S57" s="25">
        <f t="shared" si="26"/>
        <v>0</v>
      </c>
      <c r="T57" s="25">
        <f t="shared" si="26"/>
        <v>0</v>
      </c>
      <c r="U57">
        <f t="shared" si="21"/>
        <v>20</v>
      </c>
      <c r="V57">
        <f t="shared" si="22"/>
        <v>20000000000000</v>
      </c>
      <c r="W57" s="158">
        <f t="shared" si="28"/>
        <v>200000000000</v>
      </c>
      <c r="X57" s="158">
        <f t="shared" si="28"/>
        <v>0</v>
      </c>
      <c r="Y57" s="158">
        <f t="shared" si="28"/>
        <v>0</v>
      </c>
      <c r="Z57" s="158">
        <f t="shared" si="28"/>
        <v>0</v>
      </c>
      <c r="AA57" s="158">
        <f t="shared" si="28"/>
        <v>0</v>
      </c>
      <c r="AB57" s="158">
        <f t="shared" si="28"/>
        <v>0</v>
      </c>
      <c r="AC57" s="159">
        <f t="shared" si="23"/>
        <v>20200000000000</v>
      </c>
      <c r="AD57" s="160" t="e">
        <f t="shared" si="24"/>
        <v>#N/A</v>
      </c>
    </row>
    <row r="58" spans="1:30" ht="12.75">
      <c r="A58" s="20">
        <f t="shared" si="25"/>
        <v>53</v>
      </c>
      <c r="B58" s="21" t="s">
        <v>92</v>
      </c>
      <c r="C58" s="22">
        <f>IF(ISERROR(VLOOKUP($B58,'Vysledky (1)'!$B$5:$T$50,19,FALSE)),"",VLOOKUP($B58,'Vysledky (1)'!$B$5:$T$50,19,FALSE))</f>
      </c>
      <c r="D58" s="22">
        <f>IF(ISERROR(VLOOKUP($B58,'Vysledky (2)'!$B$5:$T$50,19,FALSE)),"",VLOOKUP($B58,'Vysledky (2)'!$B$5:$T$50,19,FALSE))</f>
      </c>
      <c r="E58" s="22">
        <f>IF(ISERROR(VLOOKUP($B58,'Vysledky (3)'!$B$5:$T$50,19,FALSE)),"",VLOOKUP($B58,'Vysledky (3)'!$B$5:$T$50,19,FALSE))</f>
      </c>
      <c r="F58" s="22">
        <f>IF(ISERROR(VLOOKUP($B58,'Vysledky (4)'!$B$5:$T$50,19,FALSE)),"",VLOOKUP($B58,'Vysledky (4)'!$B$5:$T$50,19,FALSE))</f>
      </c>
      <c r="G58" s="22">
        <f>IF(ISERROR(VLOOKUP($B58,'Vysledky (5)'!$B$5:$T$50,19,FALSE)),"",VLOOKUP($B58,'Vysledky (5)'!$B$5:$T$50,19,FALSE))</f>
        <v>16</v>
      </c>
      <c r="H58" s="22">
        <f>IF(ISERROR(VLOOKUP($B58,'Vysledky (6)'!$B$5:$T$50,19,FALSE)),"",VLOOKUP($B58,'Vysledky (6)'!$B$5:$T$50,19,FALSE))</f>
      </c>
      <c r="I58" s="22">
        <f>IF(ISERROR(VLOOKUP($B58,'Vysledky (7)'!$B$5:$T$50,19,FALSE)),"",VLOOKUP($B58,'Vysledky (7)'!$B$5:$T$50,19,FALSE))</f>
      </c>
      <c r="J58" s="22">
        <f>IF(ISERROR(VLOOKUP($B58,'Vysledky (8)'!$B$5:$T$50,19,FALSE)),"",VLOOKUP($B58,'Vysledky (8)'!$B$5:$T$50,19,FALSE))</f>
      </c>
      <c r="K58" s="22">
        <f>IF(ISERROR(VLOOKUP($B58,'Vysledky (9)'!$B$5:$T$46,19,FALSE)),"",VLOOKUP($B58,'Vysledky (9)'!$B$5:$T$46,19,FALSE))</f>
      </c>
      <c r="L58" s="22">
        <f>IF(ISERROR(VLOOKUP($B58,'Vysledky (10)'!$B$5:$T$50,19,FALSE)),"",VLOOKUP($B58,'Vysledky (10)'!$B$5:$T$50,19,FALSE))</f>
      </c>
      <c r="M58" s="23">
        <f t="shared" si="17"/>
        <v>16</v>
      </c>
      <c r="N58" s="24"/>
      <c r="O58">
        <f t="shared" si="18"/>
        <v>16</v>
      </c>
      <c r="P58">
        <f t="shared" si="19"/>
        <v>1</v>
      </c>
      <c r="Q58" s="25">
        <f t="shared" si="20"/>
        <v>0</v>
      </c>
      <c r="R58" s="25">
        <f t="shared" si="26"/>
        <v>0</v>
      </c>
      <c r="S58" s="25">
        <f t="shared" si="26"/>
        <v>0</v>
      </c>
      <c r="T58" s="25">
        <f t="shared" si="26"/>
        <v>0</v>
      </c>
      <c r="U58">
        <f t="shared" si="21"/>
        <v>16</v>
      </c>
      <c r="V58">
        <f t="shared" si="22"/>
        <v>16000000000000</v>
      </c>
      <c r="W58" s="158">
        <f t="shared" si="28"/>
        <v>160000000000</v>
      </c>
      <c r="X58" s="158">
        <f t="shared" si="28"/>
        <v>0</v>
      </c>
      <c r="Y58" s="158">
        <f t="shared" si="28"/>
        <v>0</v>
      </c>
      <c r="Z58" s="158">
        <f t="shared" si="28"/>
        <v>0</v>
      </c>
      <c r="AA58" s="158">
        <f t="shared" si="28"/>
        <v>0</v>
      </c>
      <c r="AB58" s="158">
        <f t="shared" si="28"/>
        <v>0</v>
      </c>
      <c r="AC58" s="159">
        <f t="shared" si="23"/>
        <v>16160000000000</v>
      </c>
      <c r="AD58" s="160" t="e">
        <f t="shared" si="24"/>
        <v>#N/A</v>
      </c>
    </row>
    <row r="59" spans="1:30" ht="12.75">
      <c r="A59" s="20">
        <f t="shared" si="25"/>
        <v>54</v>
      </c>
      <c r="B59" s="21" t="s">
        <v>61</v>
      </c>
      <c r="C59" s="22">
        <f>IF(ISERROR(VLOOKUP($B59,'Vysledky (1)'!$B$5:$T$50,19,FALSE)),"",VLOOKUP($B59,'Vysledky (1)'!$B$5:$T$50,19,FALSE))</f>
      </c>
      <c r="D59" s="22">
        <f>IF(ISERROR(VLOOKUP($B59,'Vysledky (2)'!$B$5:$T$50,19,FALSE)),"",VLOOKUP($B59,'Vysledky (2)'!$B$5:$T$50,19,FALSE))</f>
        <v>15</v>
      </c>
      <c r="E59" s="22">
        <f>IF(ISERROR(VLOOKUP($B59,'Vysledky (3)'!$B$5:$T$50,19,FALSE)),"",VLOOKUP($B59,'Vysledky (3)'!$B$5:$T$50,19,FALSE))</f>
      </c>
      <c r="F59" s="22">
        <f>IF(ISERROR(VLOOKUP($B59,'Vysledky (4)'!$B$5:$T$50,19,FALSE)),"",VLOOKUP($B59,'Vysledky (4)'!$B$5:$T$50,19,FALSE))</f>
      </c>
      <c r="G59" s="22">
        <f>IF(ISERROR(VLOOKUP($B59,'Vysledky (5)'!$B$5:$T$50,19,FALSE)),"",VLOOKUP($B59,'Vysledky (5)'!$B$5:$T$50,19,FALSE))</f>
      </c>
      <c r="H59" s="22">
        <f>IF(ISERROR(VLOOKUP($B59,'Vysledky (6)'!$B$5:$T$50,19,FALSE)),"",VLOOKUP($B59,'Vysledky (6)'!$B$5:$T$50,19,FALSE))</f>
      </c>
      <c r="I59" s="22">
        <f>IF(ISERROR(VLOOKUP($B59,'Vysledky (7)'!$B$5:$T$50,19,FALSE)),"",VLOOKUP($B59,'Vysledky (7)'!$B$5:$T$50,19,FALSE))</f>
      </c>
      <c r="J59" s="22">
        <f>IF(ISERROR(VLOOKUP($B59,'Vysledky (8)'!$B$5:$T$50,19,FALSE)),"",VLOOKUP($B59,'Vysledky (8)'!$B$5:$T$50,19,FALSE))</f>
      </c>
      <c r="K59" s="22">
        <f>IF(ISERROR(VLOOKUP($B59,'Vysledky (9)'!$B$5:$T$46,19,FALSE)),"",VLOOKUP($B59,'Vysledky (9)'!$B$5:$T$46,19,FALSE))</f>
      </c>
      <c r="L59" s="22">
        <f>IF(ISERROR(VLOOKUP($B59,'Vysledky (10)'!$B$5:$T$50,19,FALSE)),"",VLOOKUP($B59,'Vysledky (10)'!$B$5:$T$50,19,FALSE))</f>
      </c>
      <c r="M59" s="23">
        <f t="shared" si="17"/>
        <v>15</v>
      </c>
      <c r="N59" s="24"/>
      <c r="O59">
        <f t="shared" si="18"/>
        <v>15</v>
      </c>
      <c r="P59">
        <f t="shared" si="19"/>
        <v>1</v>
      </c>
      <c r="Q59" s="25">
        <f t="shared" si="20"/>
        <v>0</v>
      </c>
      <c r="R59" s="25">
        <f t="shared" si="26"/>
        <v>0</v>
      </c>
      <c r="S59" s="25">
        <f t="shared" si="26"/>
        <v>0</v>
      </c>
      <c r="T59" s="25">
        <f t="shared" si="26"/>
        <v>0</v>
      </c>
      <c r="U59">
        <f t="shared" si="21"/>
        <v>15</v>
      </c>
      <c r="V59">
        <f t="shared" si="22"/>
        <v>15000000000000</v>
      </c>
      <c r="W59" s="158">
        <f t="shared" si="28"/>
        <v>150000000000</v>
      </c>
      <c r="X59" s="158">
        <f t="shared" si="28"/>
        <v>0</v>
      </c>
      <c r="Y59" s="158">
        <f t="shared" si="28"/>
        <v>0</v>
      </c>
      <c r="Z59" s="158">
        <f t="shared" si="28"/>
        <v>0</v>
      </c>
      <c r="AA59" s="158">
        <f t="shared" si="28"/>
        <v>0</v>
      </c>
      <c r="AB59" s="158">
        <f t="shared" si="28"/>
        <v>0</v>
      </c>
      <c r="AC59" s="159">
        <f t="shared" si="23"/>
        <v>15150000000000</v>
      </c>
      <c r="AD59" s="160" t="e">
        <f t="shared" si="24"/>
        <v>#N/A</v>
      </c>
    </row>
    <row r="60" spans="1:30" ht="12.75">
      <c r="A60" s="20">
        <f t="shared" si="25"/>
        <v>55</v>
      </c>
      <c r="B60" s="21" t="s">
        <v>101</v>
      </c>
      <c r="C60" s="22">
        <f>IF(ISERROR(VLOOKUP($B60,'Vysledky (1)'!$B$5:$T$50,19,FALSE)),"",VLOOKUP($B60,'Vysledky (1)'!$B$5:$T$50,19,FALSE))</f>
      </c>
      <c r="D60" s="22">
        <f>IF(ISERROR(VLOOKUP($B60,'Vysledky (2)'!$B$5:$T$50,19,FALSE)),"",VLOOKUP($B60,'Vysledky (2)'!$B$5:$T$50,19,FALSE))</f>
      </c>
      <c r="E60" s="22">
        <f>IF(ISERROR(VLOOKUP($B60,'Vysledky (3)'!$B$5:$T$50,19,FALSE)),"",VLOOKUP($B60,'Vysledky (3)'!$B$5:$T$50,19,FALSE))</f>
      </c>
      <c r="F60" s="22">
        <f>IF(ISERROR(VLOOKUP($B60,'Vysledky (4)'!$B$5:$T$50,19,FALSE)),"",VLOOKUP($B60,'Vysledky (4)'!$B$5:$T$50,19,FALSE))</f>
      </c>
      <c r="G60" s="22">
        <f>IF(ISERROR(VLOOKUP($B60,'Vysledky (5)'!$B$5:$T$50,19,FALSE)),"",VLOOKUP($B60,'Vysledky (5)'!$B$5:$T$50,19,FALSE))</f>
      </c>
      <c r="H60" s="22">
        <f>IF(ISERROR(VLOOKUP($B60,'Vysledky (6)'!$B$5:$T$50,19,FALSE)),"",VLOOKUP($B60,'Vysledky (6)'!$B$5:$T$50,19,FALSE))</f>
        <v>8</v>
      </c>
      <c r="I60" s="22">
        <f>IF(ISERROR(VLOOKUP($B60,'Vysledky (7)'!$B$5:$T$50,19,FALSE)),"",VLOOKUP($B60,'Vysledky (7)'!$B$5:$T$50,19,FALSE))</f>
      </c>
      <c r="J60" s="22">
        <f>IF(ISERROR(VLOOKUP($B60,'Vysledky (8)'!$B$5:$T$50,19,FALSE)),"",VLOOKUP($B60,'Vysledky (8)'!$B$5:$T$50,19,FALSE))</f>
      </c>
      <c r="K60" s="22">
        <f>IF(ISERROR(VLOOKUP($B60,'Vysledky (9)'!$B$5:$T$46,19,FALSE)),"",VLOOKUP($B60,'Vysledky (9)'!$B$5:$T$46,19,FALSE))</f>
      </c>
      <c r="L60" s="22">
        <f>IF(ISERROR(VLOOKUP($B60,'Vysledky (10)'!$B$5:$T$50,19,FALSE)),"",VLOOKUP($B60,'Vysledky (10)'!$B$5:$T$50,19,FALSE))</f>
      </c>
      <c r="M60" s="23">
        <f t="shared" si="17"/>
        <v>8</v>
      </c>
      <c r="N60" s="24"/>
      <c r="O60">
        <f t="shared" si="18"/>
        <v>8</v>
      </c>
      <c r="P60">
        <f t="shared" si="19"/>
        <v>1</v>
      </c>
      <c r="Q60" s="25">
        <f t="shared" si="20"/>
        <v>0</v>
      </c>
      <c r="R60" s="25">
        <f t="shared" si="26"/>
        <v>0</v>
      </c>
      <c r="S60" s="25">
        <f t="shared" si="26"/>
        <v>0</v>
      </c>
      <c r="T60" s="25">
        <f t="shared" si="26"/>
        <v>0</v>
      </c>
      <c r="U60">
        <f t="shared" si="21"/>
        <v>8</v>
      </c>
      <c r="V60">
        <f t="shared" si="22"/>
        <v>8000000000000</v>
      </c>
      <c r="W60" s="158">
        <f t="shared" si="28"/>
        <v>80000000000</v>
      </c>
      <c r="X60" s="158">
        <f t="shared" si="28"/>
        <v>0</v>
      </c>
      <c r="Y60" s="158">
        <f t="shared" si="28"/>
        <v>0</v>
      </c>
      <c r="Z60" s="158">
        <f t="shared" si="28"/>
        <v>0</v>
      </c>
      <c r="AA60" s="158">
        <f t="shared" si="28"/>
        <v>0</v>
      </c>
      <c r="AB60" s="158">
        <f t="shared" si="28"/>
        <v>0</v>
      </c>
      <c r="AC60" s="159">
        <f t="shared" si="23"/>
        <v>8080000000000</v>
      </c>
      <c r="AD60" s="160" t="e">
        <f t="shared" si="24"/>
        <v>#N/A</v>
      </c>
    </row>
    <row r="61" spans="1:30" ht="12.75">
      <c r="A61" s="20">
        <f t="shared" si="25"/>
        <v>56</v>
      </c>
      <c r="B61" s="21" t="s">
        <v>108</v>
      </c>
      <c r="C61" s="22">
        <f>IF(ISERROR(VLOOKUP($B61,'Vysledky (1)'!$B$5:$T$50,19,FALSE)),"",VLOOKUP($B61,'Vysledky (1)'!$B$5:$T$50,19,FALSE))</f>
      </c>
      <c r="D61" s="22">
        <f>IF(ISERROR(VLOOKUP($B61,'Vysledky (2)'!$B$5:$T$50,19,FALSE)),"",VLOOKUP($B61,'Vysledky (2)'!$B$5:$T$50,19,FALSE))</f>
      </c>
      <c r="E61" s="22">
        <f>IF(ISERROR(VLOOKUP($B61,'Vysledky (3)'!$B$5:$T$50,19,FALSE)),"",VLOOKUP($B61,'Vysledky (3)'!$B$5:$T$50,19,FALSE))</f>
      </c>
      <c r="F61" s="22">
        <f>IF(ISERROR(VLOOKUP($B61,'Vysledky (4)'!$B$5:$T$50,19,FALSE)),"",VLOOKUP($B61,'Vysledky (4)'!$B$5:$T$50,19,FALSE))</f>
      </c>
      <c r="G61" s="22">
        <f>IF(ISERROR(VLOOKUP($B61,'Vysledky (5)'!$B$5:$T$50,19,FALSE)),"",VLOOKUP($B61,'Vysledky (5)'!$B$5:$T$50,19,FALSE))</f>
      </c>
      <c r="H61" s="22">
        <f>IF(ISERROR(VLOOKUP($B61,'Vysledky (6)'!$B$5:$T$50,19,FALSE)),"",VLOOKUP($B61,'Vysledky (6)'!$B$5:$T$50,19,FALSE))</f>
      </c>
      <c r="I61" s="22">
        <f>IF(ISERROR(VLOOKUP($B61,'Vysledky (7)'!$B$5:$T$50,19,FALSE)),"",VLOOKUP($B61,'Vysledky (7)'!$B$5:$T$50,19,FALSE))</f>
      </c>
      <c r="J61" s="22">
        <f>IF(ISERROR(VLOOKUP($B61,'Vysledky (8)'!$B$5:$T$50,19,FALSE)),"",VLOOKUP($B61,'Vysledky (8)'!$B$5:$T$50,19,FALSE))</f>
      </c>
      <c r="K61" s="22">
        <f>IF(ISERROR(VLOOKUP($B61,'Vysledky (9)'!$B$5:$T$46,19,FALSE)),"",VLOOKUP($B61,'Vysledky (9)'!$B$5:$T$46,19,FALSE))</f>
        <v>7</v>
      </c>
      <c r="L61" s="22">
        <f>IF(ISERROR(VLOOKUP($B61,'Vysledky (10)'!$B$5:$T$50,19,FALSE)),"",VLOOKUP($B61,'Vysledky (10)'!$B$5:$T$50,19,FALSE))</f>
      </c>
      <c r="M61" s="23">
        <f t="shared" si="17"/>
        <v>7</v>
      </c>
      <c r="N61" s="24"/>
      <c r="O61">
        <f t="shared" si="18"/>
        <v>7</v>
      </c>
      <c r="P61">
        <f t="shared" si="19"/>
        <v>1</v>
      </c>
      <c r="Q61" s="25">
        <f t="shared" si="20"/>
        <v>0</v>
      </c>
      <c r="R61" s="25">
        <f t="shared" si="26"/>
        <v>0</v>
      </c>
      <c r="S61" s="25">
        <f t="shared" si="26"/>
        <v>0</v>
      </c>
      <c r="T61" s="25">
        <f t="shared" si="26"/>
        <v>0</v>
      </c>
      <c r="U61">
        <f t="shared" si="21"/>
        <v>7</v>
      </c>
      <c r="V61">
        <f t="shared" si="22"/>
        <v>7000000000000</v>
      </c>
      <c r="W61" s="158">
        <f t="shared" si="28"/>
        <v>70000000000</v>
      </c>
      <c r="X61" s="158">
        <f t="shared" si="28"/>
        <v>0</v>
      </c>
      <c r="Y61" s="158">
        <f t="shared" si="28"/>
        <v>0</v>
      </c>
      <c r="Z61" s="158">
        <f t="shared" si="28"/>
        <v>0</v>
      </c>
      <c r="AA61" s="158">
        <f t="shared" si="28"/>
        <v>0</v>
      </c>
      <c r="AB61" s="158">
        <f t="shared" si="28"/>
        <v>0</v>
      </c>
      <c r="AC61" s="159">
        <f t="shared" si="23"/>
        <v>7070000000000</v>
      </c>
      <c r="AD61" s="160" t="e">
        <f t="shared" si="24"/>
        <v>#N/A</v>
      </c>
    </row>
    <row r="62" spans="1:30" ht="12.75">
      <c r="A62" s="20">
        <f t="shared" si="25"/>
        <v>57</v>
      </c>
      <c r="B62" s="21" t="s">
        <v>65</v>
      </c>
      <c r="C62" s="22">
        <f>IF(ISERROR(VLOOKUP($B62,'Vysledky (1)'!$B$5:$T$50,19,FALSE)),"",VLOOKUP($B62,'Vysledky (1)'!$B$5:$T$50,19,FALSE))</f>
      </c>
      <c r="D62" s="22">
        <f>IF(ISERROR(VLOOKUP($B62,'Vysledky (2)'!$B$5:$T$50,19,FALSE)),"",VLOOKUP($B62,'Vysledky (2)'!$B$5:$T$50,19,FALSE))</f>
        <v>6</v>
      </c>
      <c r="E62" s="22">
        <f>IF(ISERROR(VLOOKUP($B62,'Vysledky (3)'!$B$5:$T$50,19,FALSE)),"",VLOOKUP($B62,'Vysledky (3)'!$B$5:$T$50,19,FALSE))</f>
      </c>
      <c r="F62" s="22">
        <f>IF(ISERROR(VLOOKUP($B62,'Vysledky (4)'!$B$5:$T$50,19,FALSE)),"",VLOOKUP($B62,'Vysledky (4)'!$B$5:$T$50,19,FALSE))</f>
      </c>
      <c r="G62" s="22">
        <f>IF(ISERROR(VLOOKUP($B62,'Vysledky (5)'!$B$5:$T$50,19,FALSE)),"",VLOOKUP($B62,'Vysledky (5)'!$B$5:$T$50,19,FALSE))</f>
      </c>
      <c r="H62" s="22">
        <f>IF(ISERROR(VLOOKUP($B62,'Vysledky (6)'!$B$5:$T$50,19,FALSE)),"",VLOOKUP($B62,'Vysledky (6)'!$B$5:$T$50,19,FALSE))</f>
      </c>
      <c r="I62" s="22">
        <f>IF(ISERROR(VLOOKUP($B62,'Vysledky (7)'!$B$5:$T$50,19,FALSE)),"",VLOOKUP($B62,'Vysledky (7)'!$B$5:$T$50,19,FALSE))</f>
      </c>
      <c r="J62" s="22">
        <f>IF(ISERROR(VLOOKUP($B62,'Vysledky (8)'!$B$5:$T$50,19,FALSE)),"",VLOOKUP($B62,'Vysledky (8)'!$B$5:$T$50,19,FALSE))</f>
      </c>
      <c r="K62" s="22">
        <f>IF(ISERROR(VLOOKUP($B62,'Vysledky (9)'!$B$5:$T$46,19,FALSE)),"",VLOOKUP($B62,'Vysledky (9)'!$B$5:$T$46,19,FALSE))</f>
      </c>
      <c r="L62" s="22">
        <f>IF(ISERROR(VLOOKUP($B62,'Vysledky (10)'!$B$5:$T$50,19,FALSE)),"",VLOOKUP($B62,'Vysledky (10)'!$B$5:$T$50,19,FALSE))</f>
      </c>
      <c r="M62" s="23">
        <f t="shared" si="17"/>
        <v>6</v>
      </c>
      <c r="N62" s="24"/>
      <c r="O62">
        <f t="shared" si="18"/>
        <v>6</v>
      </c>
      <c r="P62">
        <f t="shared" si="19"/>
        <v>1</v>
      </c>
      <c r="Q62" s="25">
        <f t="shared" si="20"/>
        <v>0</v>
      </c>
      <c r="R62" s="25">
        <f t="shared" si="26"/>
        <v>0</v>
      </c>
      <c r="S62" s="25">
        <f t="shared" si="26"/>
        <v>0</v>
      </c>
      <c r="T62" s="25">
        <f t="shared" si="26"/>
        <v>0</v>
      </c>
      <c r="U62">
        <f t="shared" si="21"/>
        <v>6</v>
      </c>
      <c r="V62">
        <f t="shared" si="22"/>
        <v>6000000000000</v>
      </c>
      <c r="W62" s="158">
        <f t="shared" si="28"/>
        <v>60000000000</v>
      </c>
      <c r="X62" s="158">
        <f t="shared" si="28"/>
        <v>0</v>
      </c>
      <c r="Y62" s="158">
        <f t="shared" si="28"/>
        <v>0</v>
      </c>
      <c r="Z62" s="158">
        <f t="shared" si="28"/>
        <v>0</v>
      </c>
      <c r="AA62" s="158">
        <f t="shared" si="28"/>
        <v>0</v>
      </c>
      <c r="AB62" s="158">
        <f t="shared" si="28"/>
        <v>0</v>
      </c>
      <c r="AC62" s="159">
        <f t="shared" si="23"/>
        <v>6060000000000</v>
      </c>
      <c r="AD62" s="160" t="e">
        <f t="shared" si="24"/>
        <v>#N/A</v>
      </c>
    </row>
    <row r="63" spans="1:30" ht="12.75">
      <c r="A63" s="20">
        <f t="shared" si="25"/>
        <v>58</v>
      </c>
      <c r="B63" s="21" t="s">
        <v>93</v>
      </c>
      <c r="C63" s="22">
        <f>IF(ISERROR(VLOOKUP($B63,'Vysledky (1)'!$B$5:$T$50,19,FALSE)),"",VLOOKUP($B63,'Vysledky (1)'!$B$5:$T$50,19,FALSE))</f>
      </c>
      <c r="D63" s="22">
        <f>IF(ISERROR(VLOOKUP($B63,'Vysledky (2)'!$B$5:$T$50,19,FALSE)),"",VLOOKUP($B63,'Vysledky (2)'!$B$5:$T$50,19,FALSE))</f>
      </c>
      <c r="E63" s="22">
        <f>IF(ISERROR(VLOOKUP($B63,'Vysledky (3)'!$B$5:$T$50,19,FALSE)),"",VLOOKUP($B63,'Vysledky (3)'!$B$5:$T$50,19,FALSE))</f>
      </c>
      <c r="F63" s="22">
        <f>IF(ISERROR(VLOOKUP($B63,'Vysledky (4)'!$B$5:$T$50,19,FALSE)),"",VLOOKUP($B63,'Vysledky (4)'!$B$5:$T$50,19,FALSE))</f>
      </c>
      <c r="G63" s="22">
        <f>IF(ISERROR(VLOOKUP($B63,'Vysledky (5)'!$B$5:$T$50,19,FALSE)),"",VLOOKUP($B63,'Vysledky (5)'!$B$5:$T$50,19,FALSE))</f>
        <v>6</v>
      </c>
      <c r="H63" s="22">
        <f>IF(ISERROR(VLOOKUP($B63,'Vysledky (6)'!$B$5:$T$50,19,FALSE)),"",VLOOKUP($B63,'Vysledky (6)'!$B$5:$T$50,19,FALSE))</f>
      </c>
      <c r="I63" s="22">
        <f>IF(ISERROR(VLOOKUP($B63,'Vysledky (7)'!$B$5:$T$50,19,FALSE)),"",VLOOKUP($B63,'Vysledky (7)'!$B$5:$T$50,19,FALSE))</f>
      </c>
      <c r="J63" s="22">
        <f>IF(ISERROR(VLOOKUP($B63,'Vysledky (8)'!$B$5:$T$50,19,FALSE)),"",VLOOKUP($B63,'Vysledky (8)'!$B$5:$T$50,19,FALSE))</f>
      </c>
      <c r="K63" s="22">
        <f>IF(ISERROR(VLOOKUP($B63,'Vysledky (9)'!$B$5:$T$46,19,FALSE)),"",VLOOKUP($B63,'Vysledky (9)'!$B$5:$T$46,19,FALSE))</f>
      </c>
      <c r="L63" s="22">
        <f>IF(ISERROR(VLOOKUP($B63,'Vysledky (10)'!$B$5:$T$50,19,FALSE)),"",VLOOKUP($B63,'Vysledky (10)'!$B$5:$T$50,19,FALSE))</f>
      </c>
      <c r="M63" s="23">
        <f t="shared" si="17"/>
        <v>6</v>
      </c>
      <c r="N63" s="24"/>
      <c r="O63">
        <f t="shared" si="18"/>
        <v>6</v>
      </c>
      <c r="P63">
        <f t="shared" si="19"/>
        <v>1</v>
      </c>
      <c r="Q63" s="25">
        <f t="shared" si="20"/>
        <v>0</v>
      </c>
      <c r="R63" s="25">
        <f t="shared" si="26"/>
        <v>0</v>
      </c>
      <c r="S63" s="25">
        <f t="shared" si="26"/>
        <v>0</v>
      </c>
      <c r="T63" s="25">
        <f t="shared" si="26"/>
        <v>0</v>
      </c>
      <c r="U63">
        <f t="shared" si="21"/>
        <v>6</v>
      </c>
      <c r="V63">
        <f t="shared" si="22"/>
        <v>6000000000000</v>
      </c>
      <c r="W63" s="158">
        <f t="shared" si="28"/>
        <v>60000000000</v>
      </c>
      <c r="X63" s="158">
        <f t="shared" si="28"/>
        <v>0</v>
      </c>
      <c r="Y63" s="158">
        <f t="shared" si="28"/>
        <v>0</v>
      </c>
      <c r="Z63" s="158">
        <f t="shared" si="28"/>
        <v>0</v>
      </c>
      <c r="AA63" s="158">
        <f t="shared" si="28"/>
        <v>0</v>
      </c>
      <c r="AB63" s="158">
        <f t="shared" si="28"/>
        <v>0</v>
      </c>
      <c r="AC63" s="159">
        <f t="shared" si="23"/>
        <v>6060000000000</v>
      </c>
      <c r="AD63" s="160" t="e">
        <f t="shared" si="24"/>
        <v>#N/A</v>
      </c>
    </row>
    <row r="64" spans="1:30" ht="12.75">
      <c r="A64" s="20">
        <f t="shared" si="25"/>
        <v>59</v>
      </c>
      <c r="B64" s="21" t="s">
        <v>94</v>
      </c>
      <c r="C64" s="22">
        <f>IF(ISERROR(VLOOKUP($B64,'Vysledky (1)'!$B$5:$T$50,19,FALSE)),"",VLOOKUP($B64,'Vysledky (1)'!$B$5:$T$50,19,FALSE))</f>
      </c>
      <c r="D64" s="22">
        <f>IF(ISERROR(VLOOKUP($B64,'Vysledky (2)'!$B$5:$T$50,19,FALSE)),"",VLOOKUP($B64,'Vysledky (2)'!$B$5:$T$50,19,FALSE))</f>
      </c>
      <c r="E64" s="22">
        <f>IF(ISERROR(VLOOKUP($B64,'Vysledky (3)'!$B$5:$T$50,19,FALSE)),"",VLOOKUP($B64,'Vysledky (3)'!$B$5:$T$50,19,FALSE))</f>
      </c>
      <c r="F64" s="22">
        <f>IF(ISERROR(VLOOKUP($B64,'Vysledky (4)'!$B$5:$T$50,19,FALSE)),"",VLOOKUP($B64,'Vysledky (4)'!$B$5:$T$50,19,FALSE))</f>
      </c>
      <c r="G64" s="22">
        <f>IF(ISERROR(VLOOKUP($B64,'Vysledky (5)'!$B$5:$T$50,19,FALSE)),"",VLOOKUP($B64,'Vysledky (5)'!$B$5:$T$50,19,FALSE))</f>
        <v>3</v>
      </c>
      <c r="H64" s="22">
        <f>IF(ISERROR(VLOOKUP($B64,'Vysledky (6)'!$B$5:$T$50,19,FALSE)),"",VLOOKUP($B64,'Vysledky (6)'!$B$5:$T$50,19,FALSE))</f>
      </c>
      <c r="I64" s="22">
        <f>IF(ISERROR(VLOOKUP($B64,'Vysledky (7)'!$B$5:$T$50,19,FALSE)),"",VLOOKUP($B64,'Vysledky (7)'!$B$5:$T$50,19,FALSE))</f>
      </c>
      <c r="J64" s="22">
        <f>IF(ISERROR(VLOOKUP($B64,'Vysledky (8)'!$B$5:$T$50,19,FALSE)),"",VLOOKUP($B64,'Vysledky (8)'!$B$5:$T$50,19,FALSE))</f>
      </c>
      <c r="K64" s="22">
        <f>IF(ISERROR(VLOOKUP($B64,'Vysledky (9)'!$B$5:$T$46,19,FALSE)),"",VLOOKUP($B64,'Vysledky (9)'!$B$5:$T$46,19,FALSE))</f>
      </c>
      <c r="L64" s="22">
        <f>IF(ISERROR(VLOOKUP($B64,'Vysledky (10)'!$B$5:$T$50,19,FALSE)),"",VLOOKUP($B64,'Vysledky (10)'!$B$5:$T$50,19,FALSE))</f>
      </c>
      <c r="M64" s="23">
        <f t="shared" si="17"/>
        <v>3</v>
      </c>
      <c r="N64" s="24"/>
      <c r="O64">
        <f t="shared" si="18"/>
        <v>3</v>
      </c>
      <c r="P64">
        <f t="shared" si="19"/>
        <v>1</v>
      </c>
      <c r="Q64" s="25">
        <f t="shared" si="20"/>
        <v>0</v>
      </c>
      <c r="R64" s="25">
        <f t="shared" si="26"/>
        <v>0</v>
      </c>
      <c r="S64" s="25">
        <f t="shared" si="26"/>
        <v>0</v>
      </c>
      <c r="T64" s="25">
        <f t="shared" si="26"/>
        <v>0</v>
      </c>
      <c r="U64">
        <f t="shared" si="21"/>
        <v>3</v>
      </c>
      <c r="V64">
        <f t="shared" si="22"/>
        <v>3000000000000</v>
      </c>
      <c r="W64" s="158">
        <f t="shared" si="28"/>
        <v>30000000000</v>
      </c>
      <c r="X64" s="158">
        <f t="shared" si="28"/>
        <v>0</v>
      </c>
      <c r="Y64" s="158">
        <f t="shared" si="28"/>
        <v>0</v>
      </c>
      <c r="Z64" s="158">
        <f t="shared" si="28"/>
        <v>0</v>
      </c>
      <c r="AA64" s="158">
        <f t="shared" si="28"/>
        <v>0</v>
      </c>
      <c r="AB64" s="158">
        <f t="shared" si="28"/>
        <v>0</v>
      </c>
      <c r="AC64" s="159">
        <f t="shared" si="23"/>
        <v>3030000000000</v>
      </c>
      <c r="AD64" s="160" t="e">
        <f t="shared" si="24"/>
        <v>#N/A</v>
      </c>
    </row>
    <row r="65" spans="1:30" ht="12.75">
      <c r="A65" s="20">
        <f t="shared" si="25"/>
        <v>60</v>
      </c>
      <c r="B65" s="21"/>
      <c r="C65" s="22">
        <f>IF(ISERROR(VLOOKUP($B65,'Vysledky (1)'!$B$5:$T$50,19,FALSE)),"",VLOOKUP($B65,'Vysledky (1)'!$B$5:$T$50,19,FALSE))</f>
      </c>
      <c r="D65" s="22">
        <f>IF(ISERROR(VLOOKUP($B65,'Vysledky (2)'!$B$5:$T$50,19,FALSE)),"",VLOOKUP($B65,'Vysledky (2)'!$B$5:$T$50,19,FALSE))</f>
      </c>
      <c r="E65" s="22">
        <f>IF(ISERROR(VLOOKUP($B65,'Vysledky (3)'!$B$5:$T$50,19,FALSE)),"",VLOOKUP($B65,'Vysledky (3)'!$B$5:$T$50,19,FALSE))</f>
      </c>
      <c r="F65" s="22">
        <f>IF(ISERROR(VLOOKUP($B65,'Vysledky (4)'!$B$5:$T$50,19,FALSE)),"",VLOOKUP($B65,'Vysledky (4)'!$B$5:$T$50,19,FALSE))</f>
      </c>
      <c r="G65" s="22">
        <f>IF(ISERROR(VLOOKUP($B65,'Vysledky (5)'!$B$5:$T$50,19,FALSE)),"",VLOOKUP($B65,'Vysledky (5)'!$B$5:$T$50,19,FALSE))</f>
      </c>
      <c r="H65" s="22">
        <f>IF(ISERROR(VLOOKUP($B65,'Vysledky (6)'!$B$5:$T$50,19,FALSE)),"",VLOOKUP($B65,'Vysledky (6)'!$B$5:$T$50,19,FALSE))</f>
      </c>
      <c r="I65" s="22">
        <f>IF(ISERROR(VLOOKUP($B65,'Vysledky (7)'!$B$5:$T$50,19,FALSE)),"",VLOOKUP($B65,'Vysledky (7)'!$B$5:$T$50,19,FALSE))</f>
      </c>
      <c r="J65" s="22">
        <f>IF(ISERROR(VLOOKUP($B65,'Vysledky (8)'!$B$5:$T$50,19,FALSE)),"",VLOOKUP($B65,'Vysledky (8)'!$B$5:$T$50,19,FALSE))</f>
      </c>
      <c r="K65" s="22">
        <f>IF(ISERROR(VLOOKUP($B65,'Vysledky (9)'!$B$5:$T$46,19,FALSE)),"",VLOOKUP($B65,'Vysledky (9)'!$B$5:$T$46,19,FALSE))</f>
      </c>
      <c r="L65" s="22">
        <f>IF(ISERROR(VLOOKUP($B65,'Vysledky (10)'!$B$5:$T$50,19,FALSE)),"",VLOOKUP($B65,'Vysledky (10)'!$B$5:$T$50,19,FALSE))</f>
      </c>
      <c r="M65" s="23">
        <f t="shared" si="17"/>
        <v>0</v>
      </c>
      <c r="N65" s="24"/>
      <c r="O65">
        <f t="shared" si="18"/>
        <v>0</v>
      </c>
      <c r="P65">
        <f t="shared" si="19"/>
        <v>0</v>
      </c>
      <c r="Q65" s="25">
        <f t="shared" si="20"/>
        <v>0</v>
      </c>
      <c r="R65" s="25">
        <f t="shared" si="26"/>
        <v>0</v>
      </c>
      <c r="S65" s="25">
        <f t="shared" si="26"/>
        <v>0</v>
      </c>
      <c r="T65" s="25">
        <f t="shared" si="26"/>
        <v>0</v>
      </c>
      <c r="U65">
        <f t="shared" si="21"/>
        <v>0</v>
      </c>
      <c r="V65">
        <f t="shared" si="22"/>
        <v>0</v>
      </c>
      <c r="W65" s="158">
        <f t="shared" si="28"/>
        <v>0</v>
      </c>
      <c r="X65" s="158">
        <f t="shared" si="28"/>
        <v>0</v>
      </c>
      <c r="Y65" s="158">
        <f t="shared" si="28"/>
        <v>0</v>
      </c>
      <c r="Z65" s="158">
        <f t="shared" si="28"/>
        <v>0</v>
      </c>
      <c r="AA65" s="158">
        <f t="shared" si="28"/>
        <v>0</v>
      </c>
      <c r="AB65" s="158">
        <f t="shared" si="28"/>
        <v>0</v>
      </c>
      <c r="AC65" s="159">
        <f t="shared" si="23"/>
        <v>0</v>
      </c>
      <c r="AD65" s="160" t="e">
        <f t="shared" si="24"/>
        <v>#N/A</v>
      </c>
    </row>
    <row r="66" spans="1:30" ht="12.75">
      <c r="A66" s="20">
        <f t="shared" si="25"/>
        <v>61</v>
      </c>
      <c r="B66" s="21"/>
      <c r="C66" s="22">
        <f>IF(ISERROR(VLOOKUP($B66,'Vysledky (1)'!$B$5:$T$50,19,FALSE)),"",VLOOKUP($B66,'Vysledky (1)'!$B$5:$T$50,19,FALSE))</f>
      </c>
      <c r="D66" s="22">
        <f>IF(ISERROR(VLOOKUP($B66,'Vysledky (2)'!$B$5:$T$50,19,FALSE)),"",VLOOKUP($B66,'Vysledky (2)'!$B$5:$T$50,19,FALSE))</f>
      </c>
      <c r="E66" s="22">
        <f>IF(ISERROR(VLOOKUP($B66,'Vysledky (3)'!$B$5:$T$50,19,FALSE)),"",VLOOKUP($B66,'Vysledky (3)'!$B$5:$T$50,19,FALSE))</f>
      </c>
      <c r="F66" s="22">
        <f>IF(ISERROR(VLOOKUP($B66,'Vysledky (4)'!$B$5:$T$50,19,FALSE)),"",VLOOKUP($B66,'Vysledky (4)'!$B$5:$T$50,19,FALSE))</f>
      </c>
      <c r="G66" s="22">
        <f>IF(ISERROR(VLOOKUP($B66,'Vysledky (5)'!$B$5:$T$50,19,FALSE)),"",VLOOKUP($B66,'Vysledky (5)'!$B$5:$T$50,19,FALSE))</f>
      </c>
      <c r="H66" s="22">
        <f>IF(ISERROR(VLOOKUP($B66,'Vysledky (6)'!$B$5:$T$50,19,FALSE)),"",VLOOKUP($B66,'Vysledky (6)'!$B$5:$T$50,19,FALSE))</f>
      </c>
      <c r="I66" s="22">
        <f>IF(ISERROR(VLOOKUP($B66,'Vysledky (7)'!$B$5:$T$50,19,FALSE)),"",VLOOKUP($B66,'Vysledky (7)'!$B$5:$T$50,19,FALSE))</f>
      </c>
      <c r="J66" s="22">
        <f>IF(ISERROR(VLOOKUP($B66,'Vysledky (8)'!$B$5:$T$50,19,FALSE)),"",VLOOKUP($B66,'Vysledky (8)'!$B$5:$T$50,19,FALSE))</f>
      </c>
      <c r="K66" s="22">
        <f>IF(ISERROR(VLOOKUP($B66,'Vysledky (9)'!$B$5:$T$46,19,FALSE)),"",VLOOKUP($B66,'Vysledky (9)'!$B$5:$T$46,19,FALSE))</f>
      </c>
      <c r="L66" s="22">
        <f>IF(ISERROR(VLOOKUP($B66,'Vysledky (10)'!$B$5:$T$50,19,FALSE)),"",VLOOKUP($B66,'Vysledky (10)'!$B$5:$T$50,19,FALSE))</f>
      </c>
      <c r="M66" s="23">
        <f t="shared" si="17"/>
        <v>0</v>
      </c>
      <c r="N66" s="24"/>
      <c r="O66">
        <f t="shared" si="18"/>
        <v>0</v>
      </c>
      <c r="P66">
        <f t="shared" si="19"/>
        <v>0</v>
      </c>
      <c r="Q66" s="25">
        <f t="shared" si="20"/>
        <v>0</v>
      </c>
      <c r="R66" s="25">
        <f aca="true" t="shared" si="29" ref="R66:T85">IF($P66&gt;R$3,SMALL($C66:$L66,R$2),0)</f>
        <v>0</v>
      </c>
      <c r="S66" s="25">
        <f t="shared" si="29"/>
        <v>0</v>
      </c>
      <c r="T66" s="25">
        <f t="shared" si="29"/>
        <v>0</v>
      </c>
      <c r="U66">
        <f t="shared" si="21"/>
        <v>0</v>
      </c>
      <c r="V66">
        <f t="shared" si="22"/>
        <v>0</v>
      </c>
      <c r="W66" s="158">
        <f aca="true" t="shared" si="30" ref="W66:AB75">IF(ISERROR(LARGE($C66:$L66,W$5)),0,LARGE($C66:$L66,W$5))*W$4</f>
        <v>0</v>
      </c>
      <c r="X66" s="158">
        <f t="shared" si="30"/>
        <v>0</v>
      </c>
      <c r="Y66" s="158">
        <f t="shared" si="30"/>
        <v>0</v>
      </c>
      <c r="Z66" s="158">
        <f t="shared" si="30"/>
        <v>0</v>
      </c>
      <c r="AA66" s="158">
        <f t="shared" si="30"/>
        <v>0</v>
      </c>
      <c r="AB66" s="158">
        <f t="shared" si="30"/>
        <v>0</v>
      </c>
      <c r="AC66" s="159">
        <f t="shared" si="23"/>
        <v>0</v>
      </c>
      <c r="AD66" s="160" t="e">
        <f t="shared" si="24"/>
        <v>#N/A</v>
      </c>
    </row>
    <row r="67" spans="1:30" ht="12.75">
      <c r="A67" s="20">
        <f t="shared" si="25"/>
        <v>62</v>
      </c>
      <c r="B67" s="21"/>
      <c r="C67" s="22">
        <f>IF(ISERROR(VLOOKUP($B67,'Vysledky (1)'!$B$5:$T$50,19,FALSE)),"",VLOOKUP($B67,'Vysledky (1)'!$B$5:$T$50,19,FALSE))</f>
      </c>
      <c r="D67" s="22">
        <f>IF(ISERROR(VLOOKUP($B67,'Vysledky (2)'!$B$5:$T$50,19,FALSE)),"",VLOOKUP($B67,'Vysledky (2)'!$B$5:$T$50,19,FALSE))</f>
      </c>
      <c r="E67" s="22">
        <f>IF(ISERROR(VLOOKUP($B67,'Vysledky (3)'!$B$5:$T$50,19,FALSE)),"",VLOOKUP($B67,'Vysledky (3)'!$B$5:$T$50,19,FALSE))</f>
      </c>
      <c r="F67" s="22">
        <f>IF(ISERROR(VLOOKUP($B67,'Vysledky (4)'!$B$5:$T$50,19,FALSE)),"",VLOOKUP($B67,'Vysledky (4)'!$B$5:$T$50,19,FALSE))</f>
      </c>
      <c r="G67" s="22">
        <f>IF(ISERROR(VLOOKUP($B67,'Vysledky (5)'!$B$5:$T$50,19,FALSE)),"",VLOOKUP($B67,'Vysledky (5)'!$B$5:$T$50,19,FALSE))</f>
      </c>
      <c r="H67" s="22">
        <f>IF(ISERROR(VLOOKUP($B67,'Vysledky (6)'!$B$5:$T$50,19,FALSE)),"",VLOOKUP($B67,'Vysledky (6)'!$B$5:$T$50,19,FALSE))</f>
      </c>
      <c r="I67" s="22">
        <f>IF(ISERROR(VLOOKUP($B67,'Vysledky (7)'!$B$5:$T$50,19,FALSE)),"",VLOOKUP($B67,'Vysledky (7)'!$B$5:$T$50,19,FALSE))</f>
      </c>
      <c r="J67" s="22">
        <f>IF(ISERROR(VLOOKUP($B67,'Vysledky (8)'!$B$5:$T$50,19,FALSE)),"",VLOOKUP($B67,'Vysledky (8)'!$B$5:$T$50,19,FALSE))</f>
      </c>
      <c r="K67" s="22">
        <f>IF(ISERROR(VLOOKUP($B67,'Vysledky (9)'!$B$5:$T$46,19,FALSE)),"",VLOOKUP($B67,'Vysledky (9)'!$B$5:$T$46,19,FALSE))</f>
      </c>
      <c r="L67" s="22">
        <f>IF(ISERROR(VLOOKUP($B67,'Vysledky (10)'!$B$5:$T$50,19,FALSE)),"",VLOOKUP($B67,'Vysledky (10)'!$B$5:$T$50,19,FALSE))</f>
      </c>
      <c r="M67" s="23">
        <f t="shared" si="17"/>
        <v>0</v>
      </c>
      <c r="N67" s="24"/>
      <c r="O67">
        <f t="shared" si="18"/>
        <v>0</v>
      </c>
      <c r="P67">
        <f t="shared" si="19"/>
        <v>0</v>
      </c>
      <c r="Q67" s="25">
        <f t="shared" si="20"/>
        <v>0</v>
      </c>
      <c r="R67" s="25">
        <f t="shared" si="29"/>
        <v>0</v>
      </c>
      <c r="S67" s="25">
        <f t="shared" si="29"/>
        <v>0</v>
      </c>
      <c r="T67" s="25">
        <f t="shared" si="29"/>
        <v>0</v>
      </c>
      <c r="U67">
        <f t="shared" si="21"/>
        <v>0</v>
      </c>
      <c r="V67">
        <f t="shared" si="22"/>
        <v>0</v>
      </c>
      <c r="W67" s="158">
        <f t="shared" si="30"/>
        <v>0</v>
      </c>
      <c r="X67" s="158">
        <f t="shared" si="30"/>
        <v>0</v>
      </c>
      <c r="Y67" s="158">
        <f t="shared" si="30"/>
        <v>0</v>
      </c>
      <c r="Z67" s="158">
        <f t="shared" si="30"/>
        <v>0</v>
      </c>
      <c r="AA67" s="158">
        <f t="shared" si="30"/>
        <v>0</v>
      </c>
      <c r="AB67" s="158">
        <f t="shared" si="30"/>
        <v>0</v>
      </c>
      <c r="AC67" s="159">
        <f t="shared" si="23"/>
        <v>0</v>
      </c>
      <c r="AD67" s="160" t="e">
        <f t="shared" si="24"/>
        <v>#N/A</v>
      </c>
    </row>
    <row r="68" spans="1:30" ht="12.75">
      <c r="A68" s="20">
        <f t="shared" si="25"/>
        <v>63</v>
      </c>
      <c r="B68" s="21"/>
      <c r="C68" s="22">
        <f>IF(ISERROR(VLOOKUP($B68,'Vysledky (1)'!$B$5:$T$50,19,FALSE)),"",VLOOKUP($B68,'Vysledky (1)'!$B$5:$T$50,19,FALSE))</f>
      </c>
      <c r="D68" s="22">
        <f>IF(ISERROR(VLOOKUP($B68,'Vysledky (2)'!$B$5:$T$50,19,FALSE)),"",VLOOKUP($B68,'Vysledky (2)'!$B$5:$T$50,19,FALSE))</f>
      </c>
      <c r="E68" s="22">
        <f>IF(ISERROR(VLOOKUP($B68,'Vysledky (3)'!$B$5:$T$50,19,FALSE)),"",VLOOKUP($B68,'Vysledky (3)'!$B$5:$T$50,19,FALSE))</f>
      </c>
      <c r="F68" s="22">
        <f>IF(ISERROR(VLOOKUP($B68,'Vysledky (4)'!$B$5:$T$50,19,FALSE)),"",VLOOKUP($B68,'Vysledky (4)'!$B$5:$T$50,19,FALSE))</f>
      </c>
      <c r="G68" s="22">
        <f>IF(ISERROR(VLOOKUP($B68,'Vysledky (5)'!$B$5:$T$50,19,FALSE)),"",VLOOKUP($B68,'Vysledky (5)'!$B$5:$T$50,19,FALSE))</f>
      </c>
      <c r="H68" s="22">
        <f>IF(ISERROR(VLOOKUP($B68,'Vysledky (6)'!$B$5:$T$50,19,FALSE)),"",VLOOKUP($B68,'Vysledky (6)'!$B$5:$T$50,19,FALSE))</f>
      </c>
      <c r="I68" s="22">
        <f>IF(ISERROR(VLOOKUP($B68,'Vysledky (7)'!$B$5:$T$50,19,FALSE)),"",VLOOKUP($B68,'Vysledky (7)'!$B$5:$T$50,19,FALSE))</f>
      </c>
      <c r="J68" s="22">
        <f>IF(ISERROR(VLOOKUP($B68,'Vysledky (8)'!$B$5:$T$50,19,FALSE)),"",VLOOKUP($B68,'Vysledky (8)'!$B$5:$T$50,19,FALSE))</f>
      </c>
      <c r="K68" s="22">
        <f>IF(ISERROR(VLOOKUP($B68,'Vysledky (9)'!$B$5:$T$46,19,FALSE)),"",VLOOKUP($B68,'Vysledky (9)'!$B$5:$T$46,19,FALSE))</f>
      </c>
      <c r="L68" s="22">
        <f>IF(ISERROR(VLOOKUP($B68,'Vysledky (10)'!$B$5:$T$50,19,FALSE)),"",VLOOKUP($B68,'Vysledky (10)'!$B$5:$T$50,19,FALSE))</f>
      </c>
      <c r="M68" s="23">
        <f t="shared" si="17"/>
        <v>0</v>
      </c>
      <c r="N68" s="24"/>
      <c r="O68">
        <f t="shared" si="18"/>
        <v>0</v>
      </c>
      <c r="P68">
        <f t="shared" si="19"/>
        <v>0</v>
      </c>
      <c r="Q68" s="25">
        <f t="shared" si="20"/>
        <v>0</v>
      </c>
      <c r="R68" s="25">
        <f t="shared" si="29"/>
        <v>0</v>
      </c>
      <c r="S68" s="25">
        <f t="shared" si="29"/>
        <v>0</v>
      </c>
      <c r="T68" s="25">
        <f t="shared" si="29"/>
        <v>0</v>
      </c>
      <c r="U68">
        <f t="shared" si="21"/>
        <v>0</v>
      </c>
      <c r="V68">
        <f t="shared" si="22"/>
        <v>0</v>
      </c>
      <c r="W68" s="158">
        <f t="shared" si="30"/>
        <v>0</v>
      </c>
      <c r="X68" s="158">
        <f t="shared" si="30"/>
        <v>0</v>
      </c>
      <c r="Y68" s="158">
        <f t="shared" si="30"/>
        <v>0</v>
      </c>
      <c r="Z68" s="158">
        <f t="shared" si="30"/>
        <v>0</v>
      </c>
      <c r="AA68" s="158">
        <f t="shared" si="30"/>
        <v>0</v>
      </c>
      <c r="AB68" s="158">
        <f t="shared" si="30"/>
        <v>0</v>
      </c>
      <c r="AC68" s="159">
        <f t="shared" si="23"/>
        <v>0</v>
      </c>
      <c r="AD68" s="160" t="e">
        <f t="shared" si="24"/>
        <v>#N/A</v>
      </c>
    </row>
    <row r="69" spans="1:30" ht="12.75">
      <c r="A69" s="20">
        <f t="shared" si="25"/>
        <v>64</v>
      </c>
      <c r="B69" s="21"/>
      <c r="C69" s="22">
        <f>IF(ISERROR(VLOOKUP($B69,'Vysledky (1)'!$B$5:$T$50,19,FALSE)),"",VLOOKUP($B69,'Vysledky (1)'!$B$5:$T$50,19,FALSE))</f>
      </c>
      <c r="D69" s="22">
        <f>IF(ISERROR(VLOOKUP($B69,'Vysledky (2)'!$B$5:$T$50,19,FALSE)),"",VLOOKUP($B69,'Vysledky (2)'!$B$5:$T$50,19,FALSE))</f>
      </c>
      <c r="E69" s="22">
        <f>IF(ISERROR(VLOOKUP($B69,'Vysledky (3)'!$B$5:$T$50,19,FALSE)),"",VLOOKUP($B69,'Vysledky (3)'!$B$5:$T$50,19,FALSE))</f>
      </c>
      <c r="F69" s="22">
        <f>IF(ISERROR(VLOOKUP($B69,'Vysledky (4)'!$B$5:$T$50,19,FALSE)),"",VLOOKUP($B69,'Vysledky (4)'!$B$5:$T$50,19,FALSE))</f>
      </c>
      <c r="G69" s="22">
        <f>IF(ISERROR(VLOOKUP($B69,'Vysledky (5)'!$B$5:$T$50,19,FALSE)),"",VLOOKUP($B69,'Vysledky (5)'!$B$5:$T$50,19,FALSE))</f>
      </c>
      <c r="H69" s="22">
        <f>IF(ISERROR(VLOOKUP($B69,'Vysledky (6)'!$B$5:$T$50,19,FALSE)),"",VLOOKUP($B69,'Vysledky (6)'!$B$5:$T$50,19,FALSE))</f>
      </c>
      <c r="I69" s="22">
        <f>IF(ISERROR(VLOOKUP($B69,'Vysledky (7)'!$B$5:$T$50,19,FALSE)),"",VLOOKUP($B69,'Vysledky (7)'!$B$5:$T$50,19,FALSE))</f>
      </c>
      <c r="J69" s="22">
        <f>IF(ISERROR(VLOOKUP($B69,'Vysledky (8)'!$B$5:$T$50,19,FALSE)),"",VLOOKUP($B69,'Vysledky (8)'!$B$5:$T$50,19,FALSE))</f>
      </c>
      <c r="K69" s="22">
        <f>IF(ISERROR(VLOOKUP($B69,'Vysledky (9)'!$B$5:$T$46,19,FALSE)),"",VLOOKUP($B69,'Vysledky (9)'!$B$5:$T$46,19,FALSE))</f>
      </c>
      <c r="L69" s="22">
        <f>IF(ISERROR(VLOOKUP($B69,'Vysledky (10)'!$B$5:$T$50,19,FALSE)),"",VLOOKUP($B69,'Vysledky (10)'!$B$5:$T$50,19,FALSE))</f>
      </c>
      <c r="M69" s="23">
        <f t="shared" si="17"/>
        <v>0</v>
      </c>
      <c r="N69" s="24"/>
      <c r="O69">
        <f t="shared" si="18"/>
        <v>0</v>
      </c>
      <c r="P69">
        <f t="shared" si="19"/>
        <v>0</v>
      </c>
      <c r="Q69" s="25">
        <f t="shared" si="20"/>
        <v>0</v>
      </c>
      <c r="R69" s="25">
        <f t="shared" si="29"/>
        <v>0</v>
      </c>
      <c r="S69" s="25">
        <f t="shared" si="29"/>
        <v>0</v>
      </c>
      <c r="T69" s="25">
        <f t="shared" si="29"/>
        <v>0</v>
      </c>
      <c r="U69">
        <f t="shared" si="21"/>
        <v>0</v>
      </c>
      <c r="V69">
        <f t="shared" si="22"/>
        <v>0</v>
      </c>
      <c r="W69" s="158">
        <f t="shared" si="30"/>
        <v>0</v>
      </c>
      <c r="X69" s="158">
        <f t="shared" si="30"/>
        <v>0</v>
      </c>
      <c r="Y69" s="158">
        <f t="shared" si="30"/>
        <v>0</v>
      </c>
      <c r="Z69" s="158">
        <f t="shared" si="30"/>
        <v>0</v>
      </c>
      <c r="AA69" s="158">
        <f t="shared" si="30"/>
        <v>0</v>
      </c>
      <c r="AB69" s="158">
        <f t="shared" si="30"/>
        <v>0</v>
      </c>
      <c r="AC69" s="159">
        <f t="shared" si="23"/>
        <v>0</v>
      </c>
      <c r="AD69" s="160" t="e">
        <f t="shared" si="24"/>
        <v>#N/A</v>
      </c>
    </row>
    <row r="70" spans="1:30" ht="12.75">
      <c r="A70" s="20">
        <f t="shared" si="25"/>
        <v>65</v>
      </c>
      <c r="B70" s="21"/>
      <c r="C70" s="22">
        <f>IF(ISERROR(VLOOKUP($B70,'Vysledky (1)'!$B$5:$T$50,19,FALSE)),"",VLOOKUP($B70,'Vysledky (1)'!$B$5:$T$50,19,FALSE))</f>
      </c>
      <c r="D70" s="22">
        <f>IF(ISERROR(VLOOKUP($B70,'Vysledky (2)'!$B$5:$T$50,19,FALSE)),"",VLOOKUP($B70,'Vysledky (2)'!$B$5:$T$50,19,FALSE))</f>
      </c>
      <c r="E70" s="22">
        <f>IF(ISERROR(VLOOKUP($B70,'Vysledky (3)'!$B$5:$T$50,19,FALSE)),"",VLOOKUP($B70,'Vysledky (3)'!$B$5:$T$50,19,FALSE))</f>
      </c>
      <c r="F70" s="22">
        <f>IF(ISERROR(VLOOKUP($B70,'Vysledky (4)'!$B$5:$T$50,19,FALSE)),"",VLOOKUP($B70,'Vysledky (4)'!$B$5:$T$50,19,FALSE))</f>
      </c>
      <c r="G70" s="22">
        <f>IF(ISERROR(VLOOKUP($B70,'Vysledky (5)'!$B$5:$T$50,19,FALSE)),"",VLOOKUP($B70,'Vysledky (5)'!$B$5:$T$50,19,FALSE))</f>
      </c>
      <c r="H70" s="22">
        <f>IF(ISERROR(VLOOKUP($B70,'Vysledky (6)'!$B$5:$T$50,19,FALSE)),"",VLOOKUP($B70,'Vysledky (6)'!$B$5:$T$50,19,FALSE))</f>
      </c>
      <c r="I70" s="22">
        <f>IF(ISERROR(VLOOKUP($B70,'Vysledky (7)'!$B$5:$T$50,19,FALSE)),"",VLOOKUP($B70,'Vysledky (7)'!$B$5:$T$50,19,FALSE))</f>
      </c>
      <c r="J70" s="22">
        <f>IF(ISERROR(VLOOKUP($B70,'Vysledky (8)'!$B$5:$T$50,19,FALSE)),"",VLOOKUP($B70,'Vysledky (8)'!$B$5:$T$50,19,FALSE))</f>
      </c>
      <c r="K70" s="22">
        <f>IF(ISERROR(VLOOKUP($B70,'Vysledky (9)'!$B$5:$T$46,19,FALSE)),"",VLOOKUP($B70,'Vysledky (9)'!$B$5:$T$46,19,FALSE))</f>
      </c>
      <c r="L70" s="22">
        <f>IF(ISERROR(VLOOKUP($B70,'Vysledky (10)'!$B$5:$T$50,19,FALSE)),"",VLOOKUP($B70,'Vysledky (10)'!$B$5:$T$50,19,FALSE))</f>
      </c>
      <c r="M70" s="23">
        <f aca="true" t="shared" si="31" ref="M70:M101">U70</f>
        <v>0</v>
      </c>
      <c r="N70" s="24"/>
      <c r="O70">
        <f aca="true" t="shared" si="32" ref="O70:O101">SUM(C70:L70)</f>
        <v>0</v>
      </c>
      <c r="P70">
        <f aca="true" t="shared" si="33" ref="P70:P101">COUNT(C70:L70)</f>
        <v>0</v>
      </c>
      <c r="Q70" s="25">
        <f aca="true" t="shared" si="34" ref="Q70:Q101">IF($P70&gt;Q$3,MIN($C70:$L70),0)</f>
        <v>0</v>
      </c>
      <c r="R70" s="25">
        <f t="shared" si="29"/>
        <v>0</v>
      </c>
      <c r="S70" s="25">
        <f t="shared" si="29"/>
        <v>0</v>
      </c>
      <c r="T70" s="25">
        <f t="shared" si="29"/>
        <v>0</v>
      </c>
      <c r="U70">
        <f aca="true" t="shared" si="35" ref="U70:U101">O70-SUM(Q70:T70)</f>
        <v>0</v>
      </c>
      <c r="V70">
        <f aca="true" t="shared" si="36" ref="V70:V101">U70*V$4</f>
        <v>0</v>
      </c>
      <c r="W70" s="158">
        <f t="shared" si="30"/>
        <v>0</v>
      </c>
      <c r="X70" s="158">
        <f t="shared" si="30"/>
        <v>0</v>
      </c>
      <c r="Y70" s="158">
        <f t="shared" si="30"/>
        <v>0</v>
      </c>
      <c r="Z70" s="158">
        <f t="shared" si="30"/>
        <v>0</v>
      </c>
      <c r="AA70" s="158">
        <f t="shared" si="30"/>
        <v>0</v>
      </c>
      <c r="AB70" s="158">
        <f t="shared" si="30"/>
        <v>0</v>
      </c>
      <c r="AC70" s="159">
        <f aca="true" t="shared" si="37" ref="AC70:AC101">SUM(V70:AB70)</f>
        <v>0</v>
      </c>
      <c r="AD70" s="160" t="e">
        <f aca="true" t="shared" si="38" ref="AD70:AD101">RANK(AC70,AC$6:AC$53)</f>
        <v>#N/A</v>
      </c>
    </row>
    <row r="71" spans="1:30" ht="12.75">
      <c r="A71" s="20">
        <f t="shared" si="25"/>
        <v>66</v>
      </c>
      <c r="B71" s="21"/>
      <c r="C71" s="22">
        <f>IF(ISERROR(VLOOKUP($B71,'Vysledky (1)'!$B$5:$T$50,19,FALSE)),"",VLOOKUP($B71,'Vysledky (1)'!$B$5:$T$50,19,FALSE))</f>
      </c>
      <c r="D71" s="22">
        <f>IF(ISERROR(VLOOKUP($B71,'Vysledky (2)'!$B$5:$T$50,19,FALSE)),"",VLOOKUP($B71,'Vysledky (2)'!$B$5:$T$50,19,FALSE))</f>
      </c>
      <c r="E71" s="22">
        <f>IF(ISERROR(VLOOKUP($B71,'Vysledky (3)'!$B$5:$T$50,19,FALSE)),"",VLOOKUP($B71,'Vysledky (3)'!$B$5:$T$50,19,FALSE))</f>
      </c>
      <c r="F71" s="22">
        <f>IF(ISERROR(VLOOKUP($B71,'Vysledky (4)'!$B$5:$T$50,19,FALSE)),"",VLOOKUP($B71,'Vysledky (4)'!$B$5:$T$50,19,FALSE))</f>
      </c>
      <c r="G71" s="22">
        <f>IF(ISERROR(VLOOKUP($B71,'Vysledky (5)'!$B$5:$T$50,19,FALSE)),"",VLOOKUP($B71,'Vysledky (5)'!$B$5:$T$50,19,FALSE))</f>
      </c>
      <c r="H71" s="22">
        <f>IF(ISERROR(VLOOKUP($B71,'Vysledky (6)'!$B$5:$T$50,19,FALSE)),"",VLOOKUP($B71,'Vysledky (6)'!$B$5:$T$50,19,FALSE))</f>
      </c>
      <c r="I71" s="22">
        <f>IF(ISERROR(VLOOKUP($B71,'Vysledky (7)'!$B$5:$T$50,19,FALSE)),"",VLOOKUP($B71,'Vysledky (7)'!$B$5:$T$50,19,FALSE))</f>
      </c>
      <c r="J71" s="22">
        <f>IF(ISERROR(VLOOKUP($B71,'Vysledky (8)'!$B$5:$T$50,19,FALSE)),"",VLOOKUP($B71,'Vysledky (8)'!$B$5:$T$50,19,FALSE))</f>
      </c>
      <c r="K71" s="22">
        <f>IF(ISERROR(VLOOKUP($B71,'Vysledky (9)'!$B$5:$T$46,19,FALSE)),"",VLOOKUP($B71,'Vysledky (9)'!$B$5:$T$46,19,FALSE))</f>
      </c>
      <c r="L71" s="22">
        <f>IF(ISERROR(VLOOKUP($B71,'Vysledky (10)'!$B$5:$T$50,19,FALSE)),"",VLOOKUP($B71,'Vysledky (10)'!$B$5:$T$50,19,FALSE))</f>
      </c>
      <c r="M71" s="23">
        <f t="shared" si="31"/>
        <v>0</v>
      </c>
      <c r="N71" s="24"/>
      <c r="O71">
        <f t="shared" si="32"/>
        <v>0</v>
      </c>
      <c r="P71">
        <f t="shared" si="33"/>
        <v>0</v>
      </c>
      <c r="Q71" s="25">
        <f t="shared" si="34"/>
        <v>0</v>
      </c>
      <c r="R71" s="25">
        <f t="shared" si="29"/>
        <v>0</v>
      </c>
      <c r="S71" s="25">
        <f t="shared" si="29"/>
        <v>0</v>
      </c>
      <c r="T71" s="25">
        <f t="shared" si="29"/>
        <v>0</v>
      </c>
      <c r="U71">
        <f t="shared" si="35"/>
        <v>0</v>
      </c>
      <c r="V71">
        <f t="shared" si="36"/>
        <v>0</v>
      </c>
      <c r="W71" s="158">
        <f t="shared" si="30"/>
        <v>0</v>
      </c>
      <c r="X71" s="158">
        <f t="shared" si="30"/>
        <v>0</v>
      </c>
      <c r="Y71" s="158">
        <f t="shared" si="30"/>
        <v>0</v>
      </c>
      <c r="Z71" s="158">
        <f t="shared" si="30"/>
        <v>0</v>
      </c>
      <c r="AA71" s="158">
        <f t="shared" si="30"/>
        <v>0</v>
      </c>
      <c r="AB71" s="158">
        <f t="shared" si="30"/>
        <v>0</v>
      </c>
      <c r="AC71" s="159">
        <f t="shared" si="37"/>
        <v>0</v>
      </c>
      <c r="AD71" s="160" t="e">
        <f t="shared" si="38"/>
        <v>#N/A</v>
      </c>
    </row>
    <row r="72" spans="3:30" ht="12.75">
      <c r="C72" s="22">
        <f>IF(ISERROR(VLOOKUP($B72,'Vysledky (1)'!$B$5:$T$50,19,FALSE)),"",VLOOKUP($B72,'Vysledky (1)'!$B$5:$T$50,19,FALSE))</f>
      </c>
      <c r="D72" s="22">
        <f>IF(ISERROR(VLOOKUP($B72,'Vysledky (2)'!$B$5:$T$50,19,FALSE)),"",VLOOKUP($B72,'Vysledky (2)'!$B$5:$T$50,19,FALSE))</f>
      </c>
      <c r="E72" s="22">
        <f>IF(ISERROR(VLOOKUP($B72,'Vysledky (3)'!$B$5:$T$50,19,FALSE)),"",VLOOKUP($B72,'Vysledky (3)'!$B$5:$T$50,19,FALSE))</f>
      </c>
      <c r="F72" s="22">
        <f>IF(ISERROR(VLOOKUP($B72,'Vysledky (4)'!$B$5:$T$50,19,FALSE)),"",VLOOKUP($B72,'Vysledky (4)'!$B$5:$T$50,19,FALSE))</f>
      </c>
      <c r="G72" s="22">
        <f>IF(ISERROR(VLOOKUP($B72,'Vysledky (5)'!$B$5:$T$50,19,FALSE)),"",VLOOKUP($B72,'Vysledky (5)'!$B$5:$T$50,19,FALSE))</f>
      </c>
      <c r="H72" s="22">
        <f>IF(ISERROR(VLOOKUP($B72,'Vysledky (6)'!$B$5:$T$50,19,FALSE)),"",VLOOKUP($B72,'Vysledky (6)'!$B$5:$T$50,19,FALSE))</f>
      </c>
      <c r="I72" s="22">
        <f>IF(ISERROR(VLOOKUP($B72,'Vysledky (7)'!$B$5:$T$50,19,FALSE)),"",VLOOKUP($B72,'Vysledky (7)'!$B$5:$T$50,19,FALSE))</f>
      </c>
      <c r="J72" s="22">
        <f>IF(ISERROR(VLOOKUP($B72,'Vysledky (8)'!$B$5:$T$50,19,FALSE)),"",VLOOKUP($B72,'Vysledky (8)'!$B$5:$T$50,19,FALSE))</f>
      </c>
      <c r="K72" s="22">
        <f>IF(ISERROR(VLOOKUP($B72,'Vysledky (9)'!$B$5:$T$46,19,FALSE)),"",VLOOKUP($B72,'Vysledky (9)'!$B$5:$T$46,19,FALSE))</f>
      </c>
      <c r="L72" s="22">
        <f>IF(ISERROR(VLOOKUP($B72,'Vysledky (10)'!$B$5:$T$50,19,FALSE)),"",VLOOKUP($B72,'Vysledky (10)'!$B$5:$T$50,19,FALSE))</f>
      </c>
      <c r="M72" s="23">
        <f t="shared" si="31"/>
        <v>0</v>
      </c>
      <c r="N72" s="24"/>
      <c r="O72">
        <f t="shared" si="32"/>
        <v>0</v>
      </c>
      <c r="P72">
        <f t="shared" si="33"/>
        <v>0</v>
      </c>
      <c r="Q72" s="25">
        <f t="shared" si="34"/>
        <v>0</v>
      </c>
      <c r="R72" s="25">
        <f t="shared" si="29"/>
        <v>0</v>
      </c>
      <c r="S72" s="25">
        <f t="shared" si="29"/>
        <v>0</v>
      </c>
      <c r="T72" s="25">
        <f t="shared" si="29"/>
        <v>0</v>
      </c>
      <c r="U72">
        <f t="shared" si="35"/>
        <v>0</v>
      </c>
      <c r="V72">
        <f t="shared" si="36"/>
        <v>0</v>
      </c>
      <c r="W72" s="158">
        <f t="shared" si="30"/>
        <v>0</v>
      </c>
      <c r="X72" s="158">
        <f t="shared" si="30"/>
        <v>0</v>
      </c>
      <c r="Y72" s="158">
        <f t="shared" si="30"/>
        <v>0</v>
      </c>
      <c r="Z72" s="158">
        <f t="shared" si="30"/>
        <v>0</v>
      </c>
      <c r="AA72" s="158">
        <f t="shared" si="30"/>
        <v>0</v>
      </c>
      <c r="AB72" s="158">
        <f t="shared" si="30"/>
        <v>0</v>
      </c>
      <c r="AC72" s="159">
        <f t="shared" si="37"/>
        <v>0</v>
      </c>
      <c r="AD72" s="160" t="e">
        <f t="shared" si="38"/>
        <v>#N/A</v>
      </c>
    </row>
    <row r="73" spans="3:30" ht="12.75">
      <c r="C73" s="22">
        <f>IF(ISERROR(VLOOKUP($B73,'Vysledky (1)'!$B$5:$T$50,19,FALSE)),"",VLOOKUP($B73,'Vysledky (1)'!$B$5:$T$50,19,FALSE))</f>
      </c>
      <c r="D73" s="22">
        <f>IF(ISERROR(VLOOKUP($B73,'Vysledky (2)'!$B$5:$T$50,19,FALSE)),"",VLOOKUP($B73,'Vysledky (2)'!$B$5:$T$50,19,FALSE))</f>
      </c>
      <c r="E73" s="22">
        <f>IF(ISERROR(VLOOKUP($B73,'Vysledky (3)'!$B$5:$T$50,19,FALSE)),"",VLOOKUP($B73,'Vysledky (3)'!$B$5:$T$50,19,FALSE))</f>
      </c>
      <c r="F73" s="22">
        <f>IF(ISERROR(VLOOKUP($B73,'Vysledky (4)'!$B$5:$T$50,19,FALSE)),"",VLOOKUP($B73,'Vysledky (4)'!$B$5:$T$50,19,FALSE))</f>
      </c>
      <c r="G73" s="22">
        <f>IF(ISERROR(VLOOKUP($B73,'Vysledky (5)'!$B$5:$T$50,19,FALSE)),"",VLOOKUP($B73,'Vysledky (5)'!$B$5:$T$50,19,FALSE))</f>
      </c>
      <c r="H73" s="22">
        <f>IF(ISERROR(VLOOKUP($B73,'Vysledky (6)'!$B$5:$T$50,19,FALSE)),"",VLOOKUP($B73,'Vysledky (6)'!$B$5:$T$50,19,FALSE))</f>
      </c>
      <c r="I73" s="22">
        <f>IF(ISERROR(VLOOKUP($B73,'Vysledky (7)'!$B$5:$T$50,19,FALSE)),"",VLOOKUP($B73,'Vysledky (7)'!$B$5:$T$50,19,FALSE))</f>
      </c>
      <c r="J73" s="22">
        <f>IF(ISERROR(VLOOKUP($B73,'Vysledky (8)'!$B$5:$T$50,19,FALSE)),"",VLOOKUP($B73,'Vysledky (8)'!$B$5:$T$50,19,FALSE))</f>
      </c>
      <c r="K73" s="22">
        <f>IF(ISERROR(VLOOKUP($B73,'Vysledky (9)'!$B$5:$T$46,19,FALSE)),"",VLOOKUP($B73,'Vysledky (9)'!$B$5:$T$46,19,FALSE))</f>
      </c>
      <c r="L73" s="22">
        <f>IF(ISERROR(VLOOKUP($B73,'Vysledky (10)'!$B$5:$T$50,19,FALSE)),"",VLOOKUP($B73,'Vysledky (10)'!$B$5:$T$50,19,FALSE))</f>
      </c>
      <c r="M73" s="23">
        <f t="shared" si="31"/>
        <v>0</v>
      </c>
      <c r="N73" s="24"/>
      <c r="O73">
        <f t="shared" si="32"/>
        <v>0</v>
      </c>
      <c r="P73">
        <f t="shared" si="33"/>
        <v>0</v>
      </c>
      <c r="Q73" s="25">
        <f t="shared" si="34"/>
        <v>0</v>
      </c>
      <c r="R73" s="25">
        <f t="shared" si="29"/>
        <v>0</v>
      </c>
      <c r="S73" s="25">
        <f t="shared" si="29"/>
        <v>0</v>
      </c>
      <c r="T73" s="25">
        <f t="shared" si="29"/>
        <v>0</v>
      </c>
      <c r="U73">
        <f t="shared" si="35"/>
        <v>0</v>
      </c>
      <c r="V73">
        <f t="shared" si="36"/>
        <v>0</v>
      </c>
      <c r="W73" s="158">
        <f t="shared" si="30"/>
        <v>0</v>
      </c>
      <c r="X73" s="158">
        <f t="shared" si="30"/>
        <v>0</v>
      </c>
      <c r="Y73" s="158">
        <f t="shared" si="30"/>
        <v>0</v>
      </c>
      <c r="Z73" s="158">
        <f t="shared" si="30"/>
        <v>0</v>
      </c>
      <c r="AA73" s="158">
        <f t="shared" si="30"/>
        <v>0</v>
      </c>
      <c r="AB73" s="158">
        <f t="shared" si="30"/>
        <v>0</v>
      </c>
      <c r="AC73" s="159">
        <f t="shared" si="37"/>
        <v>0</v>
      </c>
      <c r="AD73" s="160" t="e">
        <f t="shared" si="38"/>
        <v>#N/A</v>
      </c>
    </row>
    <row r="74" spans="3:30" ht="12.75">
      <c r="C74" s="22">
        <f>IF(ISERROR(VLOOKUP($B74,'Vysledky (1)'!$B$5:$T$50,19,FALSE)),"",VLOOKUP($B74,'Vysledky (1)'!$B$5:$T$50,19,FALSE))</f>
      </c>
      <c r="D74" s="22">
        <f>IF(ISERROR(VLOOKUP($B74,'Vysledky (2)'!$B$5:$T$50,19,FALSE)),"",VLOOKUP($B74,'Vysledky (2)'!$B$5:$T$50,19,FALSE))</f>
      </c>
      <c r="E74" s="22">
        <f>IF(ISERROR(VLOOKUP($B74,'Vysledky (3)'!$B$5:$T$50,19,FALSE)),"",VLOOKUP($B74,'Vysledky (3)'!$B$5:$T$50,19,FALSE))</f>
      </c>
      <c r="F74" s="22">
        <f>IF(ISERROR(VLOOKUP($B74,'Vysledky (4)'!$B$5:$T$50,19,FALSE)),"",VLOOKUP($B74,'Vysledky (4)'!$B$5:$T$50,19,FALSE))</f>
      </c>
      <c r="G74" s="22">
        <f>IF(ISERROR(VLOOKUP($B74,'Vysledky (5)'!$B$5:$T$50,19,FALSE)),"",VLOOKUP($B74,'Vysledky (5)'!$B$5:$T$50,19,FALSE))</f>
      </c>
      <c r="H74" s="22">
        <f>IF(ISERROR(VLOOKUP($B74,'Vysledky (6)'!$B$5:$T$50,19,FALSE)),"",VLOOKUP($B74,'Vysledky (6)'!$B$5:$T$50,19,FALSE))</f>
      </c>
      <c r="I74" s="22">
        <f>IF(ISERROR(VLOOKUP($B74,'Vysledky (7)'!$B$5:$T$50,19,FALSE)),"",VLOOKUP($B74,'Vysledky (7)'!$B$5:$T$50,19,FALSE))</f>
      </c>
      <c r="J74" s="22">
        <f>IF(ISERROR(VLOOKUP($B74,'Vysledky (8)'!$B$5:$T$50,19,FALSE)),"",VLOOKUP($B74,'Vysledky (8)'!$B$5:$T$50,19,FALSE))</f>
      </c>
      <c r="K74" s="22">
        <f>IF(ISERROR(VLOOKUP($B74,'Vysledky (9)'!$B$5:$T$46,19,FALSE)),"",VLOOKUP($B74,'Vysledky (9)'!$B$5:$T$46,19,FALSE))</f>
      </c>
      <c r="L74" s="22">
        <f>IF(ISERROR(VLOOKUP($B74,'Vysledky (10)'!$B$5:$T$50,19,FALSE)),"",VLOOKUP($B74,'Vysledky (10)'!$B$5:$T$50,19,FALSE))</f>
      </c>
      <c r="M74" s="23">
        <f t="shared" si="31"/>
        <v>0</v>
      </c>
      <c r="N74" s="24"/>
      <c r="O74">
        <f t="shared" si="32"/>
        <v>0</v>
      </c>
      <c r="P74">
        <f t="shared" si="33"/>
        <v>0</v>
      </c>
      <c r="Q74" s="25">
        <f t="shared" si="34"/>
        <v>0</v>
      </c>
      <c r="R74" s="25">
        <f t="shared" si="29"/>
        <v>0</v>
      </c>
      <c r="S74" s="25">
        <f t="shared" si="29"/>
        <v>0</v>
      </c>
      <c r="T74" s="25">
        <f t="shared" si="29"/>
        <v>0</v>
      </c>
      <c r="U74">
        <f t="shared" si="35"/>
        <v>0</v>
      </c>
      <c r="V74">
        <f t="shared" si="36"/>
        <v>0</v>
      </c>
      <c r="W74" s="158">
        <f t="shared" si="30"/>
        <v>0</v>
      </c>
      <c r="X74" s="158">
        <f t="shared" si="30"/>
        <v>0</v>
      </c>
      <c r="Y74" s="158">
        <f t="shared" si="30"/>
        <v>0</v>
      </c>
      <c r="Z74" s="158">
        <f t="shared" si="30"/>
        <v>0</v>
      </c>
      <c r="AA74" s="158">
        <f t="shared" si="30"/>
        <v>0</v>
      </c>
      <c r="AB74" s="158">
        <f t="shared" si="30"/>
        <v>0</v>
      </c>
      <c r="AC74" s="159">
        <f t="shared" si="37"/>
        <v>0</v>
      </c>
      <c r="AD74" s="160" t="e">
        <f t="shared" si="38"/>
        <v>#N/A</v>
      </c>
    </row>
    <row r="75" spans="3:30" ht="12.75">
      <c r="C75" s="22">
        <f>IF(ISERROR(VLOOKUP($B75,'Vysledky (1)'!$B$5:$T$50,19,FALSE)),"",VLOOKUP($B75,'Vysledky (1)'!$B$5:$T$50,19,FALSE))</f>
      </c>
      <c r="D75" s="22">
        <f>IF(ISERROR(VLOOKUP($B75,'Vysledky (2)'!$B$5:$T$50,19,FALSE)),"",VLOOKUP($B75,'Vysledky (2)'!$B$5:$T$50,19,FALSE))</f>
      </c>
      <c r="E75" s="22">
        <f>IF(ISERROR(VLOOKUP($B75,'Vysledky (3)'!$B$5:$T$50,19,FALSE)),"",VLOOKUP($B75,'Vysledky (3)'!$B$5:$T$50,19,FALSE))</f>
      </c>
      <c r="F75" s="22">
        <f>IF(ISERROR(VLOOKUP($B75,'Vysledky (4)'!$B$5:$T$50,19,FALSE)),"",VLOOKUP($B75,'Vysledky (4)'!$B$5:$T$50,19,FALSE))</f>
      </c>
      <c r="G75" s="22">
        <f>IF(ISERROR(VLOOKUP($B75,'Vysledky (5)'!$B$5:$T$50,19,FALSE)),"",VLOOKUP($B75,'Vysledky (5)'!$B$5:$T$50,19,FALSE))</f>
      </c>
      <c r="H75" s="22">
        <f>IF(ISERROR(VLOOKUP($B75,'Vysledky (6)'!$B$5:$T$50,19,FALSE)),"",VLOOKUP($B75,'Vysledky (6)'!$B$5:$T$50,19,FALSE))</f>
      </c>
      <c r="I75" s="22">
        <f>IF(ISERROR(VLOOKUP($B75,'Vysledky (7)'!$B$5:$T$50,19,FALSE)),"",VLOOKUP($B75,'Vysledky (7)'!$B$5:$T$50,19,FALSE))</f>
      </c>
      <c r="J75" s="22">
        <f>IF(ISERROR(VLOOKUP($B75,'Vysledky (8)'!$B$5:$T$50,19,FALSE)),"",VLOOKUP($B75,'Vysledky (8)'!$B$5:$T$50,19,FALSE))</f>
      </c>
      <c r="K75" s="22">
        <f>IF(ISERROR(VLOOKUP($B75,'Vysledky (9)'!$B$5:$T$46,19,FALSE)),"",VLOOKUP($B75,'Vysledky (9)'!$B$5:$T$46,19,FALSE))</f>
      </c>
      <c r="L75" s="22">
        <f>IF(ISERROR(VLOOKUP($B75,'Vysledky (10)'!$B$5:$T$50,19,FALSE)),"",VLOOKUP($B75,'Vysledky (10)'!$B$5:$T$50,19,FALSE))</f>
      </c>
      <c r="M75" s="23">
        <f t="shared" si="31"/>
        <v>0</v>
      </c>
      <c r="N75" s="24"/>
      <c r="O75">
        <f t="shared" si="32"/>
        <v>0</v>
      </c>
      <c r="P75">
        <f t="shared" si="33"/>
        <v>0</v>
      </c>
      <c r="Q75" s="25">
        <f t="shared" si="34"/>
        <v>0</v>
      </c>
      <c r="R75" s="25">
        <f t="shared" si="29"/>
        <v>0</v>
      </c>
      <c r="S75" s="25">
        <f t="shared" si="29"/>
        <v>0</v>
      </c>
      <c r="T75" s="25">
        <f t="shared" si="29"/>
        <v>0</v>
      </c>
      <c r="U75">
        <f t="shared" si="35"/>
        <v>0</v>
      </c>
      <c r="V75">
        <f t="shared" si="36"/>
        <v>0</v>
      </c>
      <c r="W75" s="158">
        <f t="shared" si="30"/>
        <v>0</v>
      </c>
      <c r="X75" s="158">
        <f t="shared" si="30"/>
        <v>0</v>
      </c>
      <c r="Y75" s="158">
        <f t="shared" si="30"/>
        <v>0</v>
      </c>
      <c r="Z75" s="158">
        <f t="shared" si="30"/>
        <v>0</v>
      </c>
      <c r="AA75" s="158">
        <f t="shared" si="30"/>
        <v>0</v>
      </c>
      <c r="AB75" s="158">
        <f t="shared" si="30"/>
        <v>0</v>
      </c>
      <c r="AC75" s="159">
        <f t="shared" si="37"/>
        <v>0</v>
      </c>
      <c r="AD75" s="160" t="e">
        <f t="shared" si="38"/>
        <v>#N/A</v>
      </c>
    </row>
    <row r="76" spans="3:30" ht="12.75">
      <c r="C76" s="22">
        <f>IF(ISERROR(VLOOKUP($B76,'Vysledky (1)'!$B$5:$T$50,19,FALSE)),"",VLOOKUP($B76,'Vysledky (1)'!$B$5:$T$50,19,FALSE))</f>
      </c>
      <c r="D76" s="22">
        <f>IF(ISERROR(VLOOKUP($B76,'Vysledky (2)'!$B$5:$T$50,19,FALSE)),"",VLOOKUP($B76,'Vysledky (2)'!$B$5:$T$50,19,FALSE))</f>
      </c>
      <c r="E76" s="22">
        <f>IF(ISERROR(VLOOKUP($B76,'Vysledky (3)'!$B$5:$T$50,19,FALSE)),"",VLOOKUP($B76,'Vysledky (3)'!$B$5:$T$50,19,FALSE))</f>
      </c>
      <c r="F76" s="22">
        <f>IF(ISERROR(VLOOKUP($B76,'Vysledky (4)'!$B$5:$T$50,19,FALSE)),"",VLOOKUP($B76,'Vysledky (4)'!$B$5:$T$50,19,FALSE))</f>
      </c>
      <c r="G76" s="22">
        <f>IF(ISERROR(VLOOKUP($B76,'Vysledky (5)'!$B$5:$T$50,19,FALSE)),"",VLOOKUP($B76,'Vysledky (5)'!$B$5:$T$50,19,FALSE))</f>
      </c>
      <c r="H76" s="22">
        <f>IF(ISERROR(VLOOKUP($B76,'Vysledky (6)'!$B$5:$T$50,19,FALSE)),"",VLOOKUP($B76,'Vysledky (6)'!$B$5:$T$50,19,FALSE))</f>
      </c>
      <c r="I76" s="22">
        <f>IF(ISERROR(VLOOKUP($B76,'Vysledky (7)'!$B$5:$T$50,19,FALSE)),"",VLOOKUP($B76,'Vysledky (7)'!$B$5:$T$50,19,FALSE))</f>
      </c>
      <c r="J76" s="22">
        <f>IF(ISERROR(VLOOKUP($B76,'Vysledky (8)'!$B$5:$T$50,19,FALSE)),"",VLOOKUP($B76,'Vysledky (8)'!$B$5:$T$50,19,FALSE))</f>
      </c>
      <c r="K76" s="22">
        <f>IF(ISERROR(VLOOKUP($B76,'Vysledky (9)'!$B$5:$T$46,19,FALSE)),"",VLOOKUP($B76,'Vysledky (9)'!$B$5:$T$46,19,FALSE))</f>
      </c>
      <c r="L76" s="22">
        <f>IF(ISERROR(VLOOKUP($B76,'Vysledky (10)'!$B$5:$T$50,19,FALSE)),"",VLOOKUP($B76,'Vysledky (10)'!$B$5:$T$50,19,FALSE))</f>
      </c>
      <c r="M76" s="23">
        <f t="shared" si="31"/>
        <v>0</v>
      </c>
      <c r="N76" s="24"/>
      <c r="O76">
        <f t="shared" si="32"/>
        <v>0</v>
      </c>
      <c r="P76">
        <f t="shared" si="33"/>
        <v>0</v>
      </c>
      <c r="Q76" s="25">
        <f t="shared" si="34"/>
        <v>0</v>
      </c>
      <c r="R76" s="25">
        <f t="shared" si="29"/>
        <v>0</v>
      </c>
      <c r="S76" s="25">
        <f t="shared" si="29"/>
        <v>0</v>
      </c>
      <c r="T76" s="25">
        <f t="shared" si="29"/>
        <v>0</v>
      </c>
      <c r="U76">
        <f t="shared" si="35"/>
        <v>0</v>
      </c>
      <c r="V76">
        <f t="shared" si="36"/>
        <v>0</v>
      </c>
      <c r="W76" s="158">
        <f aca="true" t="shared" si="39" ref="W76:AB85">IF(ISERROR(LARGE($C76:$L76,W$5)),0,LARGE($C76:$L76,W$5))*W$4</f>
        <v>0</v>
      </c>
      <c r="X76" s="158">
        <f t="shared" si="39"/>
        <v>0</v>
      </c>
      <c r="Y76" s="158">
        <f t="shared" si="39"/>
        <v>0</v>
      </c>
      <c r="Z76" s="158">
        <f t="shared" si="39"/>
        <v>0</v>
      </c>
      <c r="AA76" s="158">
        <f t="shared" si="39"/>
        <v>0</v>
      </c>
      <c r="AB76" s="158">
        <f t="shared" si="39"/>
        <v>0</v>
      </c>
      <c r="AC76" s="159">
        <f t="shared" si="37"/>
        <v>0</v>
      </c>
      <c r="AD76" s="160" t="e">
        <f t="shared" si="38"/>
        <v>#N/A</v>
      </c>
    </row>
    <row r="77" spans="3:30" ht="12.75">
      <c r="C77" s="22">
        <f>IF(ISERROR(VLOOKUP($B77,'Vysledky (1)'!$B$5:$T$50,19,FALSE)),"",VLOOKUP($B77,'Vysledky (1)'!$B$5:$T$50,19,FALSE))</f>
      </c>
      <c r="D77" s="22">
        <f>IF(ISERROR(VLOOKUP($B77,'Vysledky (2)'!$B$5:$T$50,19,FALSE)),"",VLOOKUP($B77,'Vysledky (2)'!$B$5:$T$50,19,FALSE))</f>
      </c>
      <c r="E77" s="22">
        <f>IF(ISERROR(VLOOKUP($B77,'Vysledky (3)'!$B$5:$T$50,19,FALSE)),"",VLOOKUP($B77,'Vysledky (3)'!$B$5:$T$50,19,FALSE))</f>
      </c>
      <c r="F77" s="22">
        <f>IF(ISERROR(VLOOKUP($B77,'Vysledky (4)'!$B$5:$T$50,19,FALSE)),"",VLOOKUP($B77,'Vysledky (4)'!$B$5:$T$50,19,FALSE))</f>
      </c>
      <c r="G77" s="22">
        <f>IF(ISERROR(VLOOKUP($B77,'Vysledky (5)'!$B$5:$T$50,19,FALSE)),"",VLOOKUP($B77,'Vysledky (5)'!$B$5:$T$50,19,FALSE))</f>
      </c>
      <c r="H77" s="22">
        <f>IF(ISERROR(VLOOKUP($B77,'Vysledky (6)'!$B$5:$T$50,19,FALSE)),"",VLOOKUP($B77,'Vysledky (6)'!$B$5:$T$50,19,FALSE))</f>
      </c>
      <c r="I77" s="22">
        <f>IF(ISERROR(VLOOKUP($B77,'Vysledky (7)'!$B$5:$T$50,19,FALSE)),"",VLOOKUP($B77,'Vysledky (7)'!$B$5:$T$50,19,FALSE))</f>
      </c>
      <c r="J77" s="22">
        <f>IF(ISERROR(VLOOKUP($B77,'Vysledky (8)'!$B$5:$T$50,19,FALSE)),"",VLOOKUP($B77,'Vysledky (8)'!$B$5:$T$50,19,FALSE))</f>
      </c>
      <c r="K77" s="22">
        <f>IF(ISERROR(VLOOKUP($B77,'Vysledky (9)'!$B$5:$T$46,19,FALSE)),"",VLOOKUP($B77,'Vysledky (9)'!$B$5:$T$46,19,FALSE))</f>
      </c>
      <c r="L77" s="22">
        <f>IF(ISERROR(VLOOKUP($B77,'Vysledky (10)'!$B$5:$T$50,19,FALSE)),"",VLOOKUP($B77,'Vysledky (10)'!$B$5:$T$50,19,FALSE))</f>
      </c>
      <c r="M77" s="23">
        <f t="shared" si="31"/>
        <v>0</v>
      </c>
      <c r="N77" s="24"/>
      <c r="O77">
        <f t="shared" si="32"/>
        <v>0</v>
      </c>
      <c r="P77">
        <f t="shared" si="33"/>
        <v>0</v>
      </c>
      <c r="Q77" s="25">
        <f t="shared" si="34"/>
        <v>0</v>
      </c>
      <c r="R77" s="25">
        <f t="shared" si="29"/>
        <v>0</v>
      </c>
      <c r="S77" s="25">
        <f t="shared" si="29"/>
        <v>0</v>
      </c>
      <c r="T77" s="25">
        <f t="shared" si="29"/>
        <v>0</v>
      </c>
      <c r="U77">
        <f t="shared" si="35"/>
        <v>0</v>
      </c>
      <c r="V77">
        <f t="shared" si="36"/>
        <v>0</v>
      </c>
      <c r="W77" s="158">
        <f t="shared" si="39"/>
        <v>0</v>
      </c>
      <c r="X77" s="158">
        <f t="shared" si="39"/>
        <v>0</v>
      </c>
      <c r="Y77" s="158">
        <f t="shared" si="39"/>
        <v>0</v>
      </c>
      <c r="Z77" s="158">
        <f t="shared" si="39"/>
        <v>0</v>
      </c>
      <c r="AA77" s="158">
        <f t="shared" si="39"/>
        <v>0</v>
      </c>
      <c r="AB77" s="158">
        <f t="shared" si="39"/>
        <v>0</v>
      </c>
      <c r="AC77" s="159">
        <f t="shared" si="37"/>
        <v>0</v>
      </c>
      <c r="AD77" s="160" t="e">
        <f t="shared" si="38"/>
        <v>#N/A</v>
      </c>
    </row>
    <row r="78" spans="3:30" ht="12.75">
      <c r="C78" s="22">
        <f>IF(ISERROR(VLOOKUP($B78,'Vysledky (1)'!$B$5:$T$50,19,FALSE)),"",VLOOKUP($B78,'Vysledky (1)'!$B$5:$T$50,19,FALSE))</f>
      </c>
      <c r="D78" s="22">
        <f>IF(ISERROR(VLOOKUP($B78,'Vysledky (2)'!$B$5:$T$50,19,FALSE)),"",VLOOKUP($B78,'Vysledky (2)'!$B$5:$T$50,19,FALSE))</f>
      </c>
      <c r="E78" s="22">
        <f>IF(ISERROR(VLOOKUP($B78,'Vysledky (3)'!$B$5:$T$50,19,FALSE)),"",VLOOKUP($B78,'Vysledky (3)'!$B$5:$T$50,19,FALSE))</f>
      </c>
      <c r="F78" s="22">
        <f>IF(ISERROR(VLOOKUP($B78,'Vysledky (4)'!$B$5:$T$50,19,FALSE)),"",VLOOKUP($B78,'Vysledky (4)'!$B$5:$T$50,19,FALSE))</f>
      </c>
      <c r="G78" s="22">
        <f>IF(ISERROR(VLOOKUP($B78,'Vysledky (5)'!$B$5:$T$50,19,FALSE)),"",VLOOKUP($B78,'Vysledky (5)'!$B$5:$T$50,19,FALSE))</f>
      </c>
      <c r="H78" s="22">
        <f>IF(ISERROR(VLOOKUP($B78,'Vysledky (6)'!$B$5:$T$50,19,FALSE)),"",VLOOKUP($B78,'Vysledky (6)'!$B$5:$T$50,19,FALSE))</f>
      </c>
      <c r="I78" s="22">
        <f>IF(ISERROR(VLOOKUP($B78,'Vysledky (7)'!$B$5:$T$50,19,FALSE)),"",VLOOKUP($B78,'Vysledky (7)'!$B$5:$T$50,19,FALSE))</f>
      </c>
      <c r="J78" s="22">
        <f>IF(ISERROR(VLOOKUP($B78,'Vysledky (8)'!$B$5:$T$50,19,FALSE)),"",VLOOKUP($B78,'Vysledky (8)'!$B$5:$T$50,19,FALSE))</f>
      </c>
      <c r="K78" s="22">
        <f>IF(ISERROR(VLOOKUP($B78,'Vysledky (9)'!$B$5:$T$46,19,FALSE)),"",VLOOKUP($B78,'Vysledky (9)'!$B$5:$T$46,19,FALSE))</f>
      </c>
      <c r="L78" s="22">
        <f>IF(ISERROR(VLOOKUP($B78,'Vysledky (10)'!$B$5:$T$50,19,FALSE)),"",VLOOKUP($B78,'Vysledky (10)'!$B$5:$T$50,19,FALSE))</f>
      </c>
      <c r="M78" s="23">
        <f t="shared" si="31"/>
        <v>0</v>
      </c>
      <c r="N78" s="24"/>
      <c r="O78">
        <f t="shared" si="32"/>
        <v>0</v>
      </c>
      <c r="P78">
        <f t="shared" si="33"/>
        <v>0</v>
      </c>
      <c r="Q78" s="25">
        <f t="shared" si="34"/>
        <v>0</v>
      </c>
      <c r="R78" s="25">
        <f t="shared" si="29"/>
        <v>0</v>
      </c>
      <c r="S78" s="25">
        <f t="shared" si="29"/>
        <v>0</v>
      </c>
      <c r="T78" s="25">
        <f t="shared" si="29"/>
        <v>0</v>
      </c>
      <c r="U78">
        <f t="shared" si="35"/>
        <v>0</v>
      </c>
      <c r="V78">
        <f t="shared" si="36"/>
        <v>0</v>
      </c>
      <c r="W78" s="158">
        <f t="shared" si="39"/>
        <v>0</v>
      </c>
      <c r="X78" s="158">
        <f t="shared" si="39"/>
        <v>0</v>
      </c>
      <c r="Y78" s="158">
        <f t="shared" si="39"/>
        <v>0</v>
      </c>
      <c r="Z78" s="158">
        <f t="shared" si="39"/>
        <v>0</v>
      </c>
      <c r="AA78" s="158">
        <f t="shared" si="39"/>
        <v>0</v>
      </c>
      <c r="AB78" s="158">
        <f t="shared" si="39"/>
        <v>0</v>
      </c>
      <c r="AC78" s="159">
        <f t="shared" si="37"/>
        <v>0</v>
      </c>
      <c r="AD78" s="160" t="e">
        <f t="shared" si="38"/>
        <v>#N/A</v>
      </c>
    </row>
    <row r="79" spans="3:30" ht="12.75">
      <c r="C79" s="22">
        <f>IF(ISERROR(VLOOKUP($B79,'Vysledky (1)'!$B$5:$T$50,19,FALSE)),"",VLOOKUP($B79,'Vysledky (1)'!$B$5:$T$50,19,FALSE))</f>
      </c>
      <c r="D79" s="22">
        <f>IF(ISERROR(VLOOKUP($B79,'Vysledky (2)'!$B$5:$T$50,19,FALSE)),"",VLOOKUP($B79,'Vysledky (2)'!$B$5:$T$50,19,FALSE))</f>
      </c>
      <c r="E79" s="22">
        <f>IF(ISERROR(VLOOKUP($B79,'Vysledky (3)'!$B$5:$T$50,19,FALSE)),"",VLOOKUP($B79,'Vysledky (3)'!$B$5:$T$50,19,FALSE))</f>
      </c>
      <c r="F79" s="22">
        <f>IF(ISERROR(VLOOKUP($B79,'Vysledky (4)'!$B$5:$T$50,19,FALSE)),"",VLOOKUP($B79,'Vysledky (4)'!$B$5:$T$50,19,FALSE))</f>
      </c>
      <c r="G79" s="22">
        <f>IF(ISERROR(VLOOKUP($B79,'Vysledky (5)'!$B$5:$T$50,19,FALSE)),"",VLOOKUP($B79,'Vysledky (5)'!$B$5:$T$50,19,FALSE))</f>
      </c>
      <c r="H79" s="22">
        <f>IF(ISERROR(VLOOKUP($B79,'Vysledky (6)'!$B$5:$T$50,19,FALSE)),"",VLOOKUP($B79,'Vysledky (6)'!$B$5:$T$50,19,FALSE))</f>
      </c>
      <c r="I79" s="22">
        <f>IF(ISERROR(VLOOKUP($B79,'Vysledky (7)'!$B$5:$T$50,19,FALSE)),"",VLOOKUP($B79,'Vysledky (7)'!$B$5:$T$50,19,FALSE))</f>
      </c>
      <c r="J79" s="22">
        <f>IF(ISERROR(VLOOKUP($B79,'Vysledky (8)'!$B$5:$T$50,19,FALSE)),"",VLOOKUP($B79,'Vysledky (8)'!$B$5:$T$50,19,FALSE))</f>
      </c>
      <c r="K79" s="22">
        <f>IF(ISERROR(VLOOKUP($B79,'Vysledky (9)'!$B$5:$T$46,19,FALSE)),"",VLOOKUP($B79,'Vysledky (9)'!$B$5:$T$46,19,FALSE))</f>
      </c>
      <c r="L79" s="22">
        <f>IF(ISERROR(VLOOKUP($B79,'Vysledky (10)'!$B$5:$T$50,19,FALSE)),"",VLOOKUP($B79,'Vysledky (10)'!$B$5:$T$50,19,FALSE))</f>
      </c>
      <c r="M79" s="23">
        <f t="shared" si="31"/>
        <v>0</v>
      </c>
      <c r="N79" s="24"/>
      <c r="O79">
        <f t="shared" si="32"/>
        <v>0</v>
      </c>
      <c r="P79">
        <f t="shared" si="33"/>
        <v>0</v>
      </c>
      <c r="Q79" s="25">
        <f t="shared" si="34"/>
        <v>0</v>
      </c>
      <c r="R79" s="25">
        <f t="shared" si="29"/>
        <v>0</v>
      </c>
      <c r="S79" s="25">
        <f t="shared" si="29"/>
        <v>0</v>
      </c>
      <c r="T79" s="25">
        <f t="shared" si="29"/>
        <v>0</v>
      </c>
      <c r="U79">
        <f t="shared" si="35"/>
        <v>0</v>
      </c>
      <c r="V79">
        <f t="shared" si="36"/>
        <v>0</v>
      </c>
      <c r="W79" s="158">
        <f t="shared" si="39"/>
        <v>0</v>
      </c>
      <c r="X79" s="158">
        <f t="shared" si="39"/>
        <v>0</v>
      </c>
      <c r="Y79" s="158">
        <f t="shared" si="39"/>
        <v>0</v>
      </c>
      <c r="Z79" s="158">
        <f t="shared" si="39"/>
        <v>0</v>
      </c>
      <c r="AA79" s="158">
        <f t="shared" si="39"/>
        <v>0</v>
      </c>
      <c r="AB79" s="158">
        <f t="shared" si="39"/>
        <v>0</v>
      </c>
      <c r="AC79" s="159">
        <f t="shared" si="37"/>
        <v>0</v>
      </c>
      <c r="AD79" s="160" t="e">
        <f t="shared" si="38"/>
        <v>#N/A</v>
      </c>
    </row>
    <row r="80" spans="3:30" ht="12.75">
      <c r="C80" s="22">
        <f>IF(ISERROR(VLOOKUP($B80,'Vysledky (1)'!$B$5:$T$50,19,FALSE)),"",VLOOKUP($B80,'Vysledky (1)'!$B$5:$T$50,19,FALSE))</f>
      </c>
      <c r="D80" s="22">
        <f>IF(ISERROR(VLOOKUP($B80,'Vysledky (2)'!$B$5:$T$50,19,FALSE)),"",VLOOKUP($B80,'Vysledky (2)'!$B$5:$T$50,19,FALSE))</f>
      </c>
      <c r="E80" s="22">
        <f>IF(ISERROR(VLOOKUP($B80,'Vysledky (3)'!$B$5:$T$50,19,FALSE)),"",VLOOKUP($B80,'Vysledky (3)'!$B$5:$T$50,19,FALSE))</f>
      </c>
      <c r="F80" s="22">
        <f>IF(ISERROR(VLOOKUP($B80,'Vysledky (4)'!$B$5:$T$50,19,FALSE)),"",VLOOKUP($B80,'Vysledky (4)'!$B$5:$T$50,19,FALSE))</f>
      </c>
      <c r="G80" s="22">
        <f>IF(ISERROR(VLOOKUP($B80,'Vysledky (5)'!$B$5:$T$50,19,FALSE)),"",VLOOKUP($B80,'Vysledky (5)'!$B$5:$T$50,19,FALSE))</f>
      </c>
      <c r="H80" s="22">
        <f>IF(ISERROR(VLOOKUP($B80,'Vysledky (6)'!$B$5:$T$50,19,FALSE)),"",VLOOKUP($B80,'Vysledky (6)'!$B$5:$T$50,19,FALSE))</f>
      </c>
      <c r="I80" s="22">
        <f>IF(ISERROR(VLOOKUP($B80,'Vysledky (7)'!$B$5:$T$50,19,FALSE)),"",VLOOKUP($B80,'Vysledky (7)'!$B$5:$T$50,19,FALSE))</f>
      </c>
      <c r="J80" s="22">
        <f>IF(ISERROR(VLOOKUP($B80,'Vysledky (8)'!$B$5:$T$50,19,FALSE)),"",VLOOKUP($B80,'Vysledky (8)'!$B$5:$T$50,19,FALSE))</f>
      </c>
      <c r="K80" s="22">
        <f>IF(ISERROR(VLOOKUP($B80,'Vysledky (9)'!$B$5:$T$46,19,FALSE)),"",VLOOKUP($B80,'Vysledky (9)'!$B$5:$T$46,19,FALSE))</f>
      </c>
      <c r="L80" s="22">
        <f>IF(ISERROR(VLOOKUP($B80,'Vysledky (10)'!$B$5:$T$50,19,FALSE)),"",VLOOKUP($B80,'Vysledky (10)'!$B$5:$T$50,19,FALSE))</f>
      </c>
      <c r="M80" s="23">
        <f t="shared" si="31"/>
        <v>0</v>
      </c>
      <c r="N80" s="24"/>
      <c r="O80">
        <f t="shared" si="32"/>
        <v>0</v>
      </c>
      <c r="P80">
        <f t="shared" si="33"/>
        <v>0</v>
      </c>
      <c r="Q80" s="25">
        <f t="shared" si="34"/>
        <v>0</v>
      </c>
      <c r="R80" s="25">
        <f t="shared" si="29"/>
        <v>0</v>
      </c>
      <c r="S80" s="25">
        <f t="shared" si="29"/>
        <v>0</v>
      </c>
      <c r="T80" s="25">
        <f t="shared" si="29"/>
        <v>0</v>
      </c>
      <c r="U80">
        <f t="shared" si="35"/>
        <v>0</v>
      </c>
      <c r="V80">
        <f t="shared" si="36"/>
        <v>0</v>
      </c>
      <c r="W80" s="158">
        <f t="shared" si="39"/>
        <v>0</v>
      </c>
      <c r="X80" s="158">
        <f t="shared" si="39"/>
        <v>0</v>
      </c>
      <c r="Y80" s="158">
        <f t="shared" si="39"/>
        <v>0</v>
      </c>
      <c r="Z80" s="158">
        <f t="shared" si="39"/>
        <v>0</v>
      </c>
      <c r="AA80" s="158">
        <f t="shared" si="39"/>
        <v>0</v>
      </c>
      <c r="AB80" s="158">
        <f t="shared" si="39"/>
        <v>0</v>
      </c>
      <c r="AC80" s="159">
        <f t="shared" si="37"/>
        <v>0</v>
      </c>
      <c r="AD80" s="160" t="e">
        <f t="shared" si="38"/>
        <v>#N/A</v>
      </c>
    </row>
    <row r="81" spans="3:30" ht="12.75">
      <c r="C81" s="22">
        <f>IF(ISERROR(VLOOKUP($B81,'Vysledky (1)'!$B$5:$T$50,19,FALSE)),"",VLOOKUP($B81,'Vysledky (1)'!$B$5:$T$50,19,FALSE))</f>
      </c>
      <c r="D81" s="22">
        <f>IF(ISERROR(VLOOKUP($B81,'Vysledky (2)'!$B$5:$T$50,19,FALSE)),"",VLOOKUP($B81,'Vysledky (2)'!$B$5:$T$50,19,FALSE))</f>
      </c>
      <c r="E81" s="22">
        <f>IF(ISERROR(VLOOKUP($B81,'Vysledky (3)'!$B$5:$T$50,19,FALSE)),"",VLOOKUP($B81,'Vysledky (3)'!$B$5:$T$50,19,FALSE))</f>
      </c>
      <c r="F81" s="22">
        <f>IF(ISERROR(VLOOKUP($B81,'Vysledky (4)'!$B$5:$T$50,19,FALSE)),"",VLOOKUP($B81,'Vysledky (4)'!$B$5:$T$50,19,FALSE))</f>
      </c>
      <c r="G81" s="22">
        <f>IF(ISERROR(VLOOKUP($B81,'Vysledky (5)'!$B$5:$T$50,19,FALSE)),"",VLOOKUP($B81,'Vysledky (5)'!$B$5:$T$50,19,FALSE))</f>
      </c>
      <c r="H81" s="22">
        <f>IF(ISERROR(VLOOKUP($B81,'Vysledky (6)'!$B$5:$T$50,19,FALSE)),"",VLOOKUP($B81,'Vysledky (6)'!$B$5:$T$50,19,FALSE))</f>
      </c>
      <c r="I81" s="22">
        <f>IF(ISERROR(VLOOKUP($B81,'Vysledky (7)'!$B$5:$T$50,19,FALSE)),"",VLOOKUP($B81,'Vysledky (7)'!$B$5:$T$50,19,FALSE))</f>
      </c>
      <c r="J81" s="22">
        <f>IF(ISERROR(VLOOKUP($B81,'Vysledky (8)'!$B$5:$T$50,19,FALSE)),"",VLOOKUP($B81,'Vysledky (8)'!$B$5:$T$50,19,FALSE))</f>
      </c>
      <c r="K81" s="22">
        <f>IF(ISERROR(VLOOKUP($B81,'Vysledky (9)'!$B$5:$T$46,19,FALSE)),"",VLOOKUP($B81,'Vysledky (9)'!$B$5:$T$46,19,FALSE))</f>
      </c>
      <c r="L81" s="22">
        <f>IF(ISERROR(VLOOKUP($B81,'Vysledky (10)'!$B$5:$T$50,19,FALSE)),"",VLOOKUP($B81,'Vysledky (10)'!$B$5:$T$50,19,FALSE))</f>
      </c>
      <c r="M81" s="23">
        <f t="shared" si="31"/>
        <v>0</v>
      </c>
      <c r="N81" s="24"/>
      <c r="O81">
        <f t="shared" si="32"/>
        <v>0</v>
      </c>
      <c r="P81">
        <f t="shared" si="33"/>
        <v>0</v>
      </c>
      <c r="Q81" s="25">
        <f t="shared" si="34"/>
        <v>0</v>
      </c>
      <c r="R81" s="25">
        <f t="shared" si="29"/>
        <v>0</v>
      </c>
      <c r="S81" s="25">
        <f t="shared" si="29"/>
        <v>0</v>
      </c>
      <c r="T81" s="25">
        <f t="shared" si="29"/>
        <v>0</v>
      </c>
      <c r="U81">
        <f t="shared" si="35"/>
        <v>0</v>
      </c>
      <c r="V81">
        <f t="shared" si="36"/>
        <v>0</v>
      </c>
      <c r="W81" s="158">
        <f t="shared" si="39"/>
        <v>0</v>
      </c>
      <c r="X81" s="158">
        <f t="shared" si="39"/>
        <v>0</v>
      </c>
      <c r="Y81" s="158">
        <f t="shared" si="39"/>
        <v>0</v>
      </c>
      <c r="Z81" s="158">
        <f t="shared" si="39"/>
        <v>0</v>
      </c>
      <c r="AA81" s="158">
        <f t="shared" si="39"/>
        <v>0</v>
      </c>
      <c r="AB81" s="158">
        <f t="shared" si="39"/>
        <v>0</v>
      </c>
      <c r="AC81" s="159">
        <f t="shared" si="37"/>
        <v>0</v>
      </c>
      <c r="AD81" s="160" t="e">
        <f t="shared" si="38"/>
        <v>#N/A</v>
      </c>
    </row>
    <row r="82" spans="3:30" ht="12.75">
      <c r="C82" s="22">
        <f>IF(ISERROR(VLOOKUP($B82,'Vysledky (1)'!$B$5:$T$50,19,FALSE)),"",VLOOKUP($B82,'Vysledky (1)'!$B$5:$T$50,19,FALSE))</f>
      </c>
      <c r="D82" s="22">
        <f>IF(ISERROR(VLOOKUP($B82,'Vysledky (2)'!$B$5:$T$50,19,FALSE)),"",VLOOKUP($B82,'Vysledky (2)'!$B$5:$T$50,19,FALSE))</f>
      </c>
      <c r="E82" s="22">
        <f>IF(ISERROR(VLOOKUP($B82,'Vysledky (3)'!$B$5:$T$50,19,FALSE)),"",VLOOKUP($B82,'Vysledky (3)'!$B$5:$T$50,19,FALSE))</f>
      </c>
      <c r="F82" s="22">
        <f>IF(ISERROR(VLOOKUP($B82,'Vysledky (4)'!$B$5:$T$50,19,FALSE)),"",VLOOKUP($B82,'Vysledky (4)'!$B$5:$T$50,19,FALSE))</f>
      </c>
      <c r="G82" s="22">
        <f>IF(ISERROR(VLOOKUP($B82,'Vysledky (5)'!$B$5:$T$50,19,FALSE)),"",VLOOKUP($B82,'Vysledky (5)'!$B$5:$T$50,19,FALSE))</f>
      </c>
      <c r="H82" s="22">
        <f>IF(ISERROR(VLOOKUP($B82,'Vysledky (6)'!$B$5:$T$50,19,FALSE)),"",VLOOKUP($B82,'Vysledky (6)'!$B$5:$T$50,19,FALSE))</f>
      </c>
      <c r="I82" s="22">
        <f>IF(ISERROR(VLOOKUP($B82,'Vysledky (7)'!$B$5:$T$50,19,FALSE)),"",VLOOKUP($B82,'Vysledky (7)'!$B$5:$T$50,19,FALSE))</f>
      </c>
      <c r="J82" s="22">
        <f>IF(ISERROR(VLOOKUP($B82,'Vysledky (8)'!$B$5:$T$50,19,FALSE)),"",VLOOKUP($B82,'Vysledky (8)'!$B$5:$T$50,19,FALSE))</f>
      </c>
      <c r="K82" s="22">
        <f>IF(ISERROR(VLOOKUP($B82,'Vysledky (9)'!$B$5:$T$46,19,FALSE)),"",VLOOKUP($B82,'Vysledky (9)'!$B$5:$T$46,19,FALSE))</f>
      </c>
      <c r="L82" s="22">
        <f>IF(ISERROR(VLOOKUP($B82,'Vysledky (10)'!$B$5:$T$50,19,FALSE)),"",VLOOKUP($B82,'Vysledky (10)'!$B$5:$T$50,19,FALSE))</f>
      </c>
      <c r="M82" s="23">
        <f t="shared" si="31"/>
        <v>0</v>
      </c>
      <c r="N82" s="24"/>
      <c r="O82">
        <f t="shared" si="32"/>
        <v>0</v>
      </c>
      <c r="P82">
        <f t="shared" si="33"/>
        <v>0</v>
      </c>
      <c r="Q82" s="25">
        <f t="shared" si="34"/>
        <v>0</v>
      </c>
      <c r="R82" s="25">
        <f t="shared" si="29"/>
        <v>0</v>
      </c>
      <c r="S82" s="25">
        <f t="shared" si="29"/>
        <v>0</v>
      </c>
      <c r="T82" s="25">
        <f t="shared" si="29"/>
        <v>0</v>
      </c>
      <c r="U82">
        <f t="shared" si="35"/>
        <v>0</v>
      </c>
      <c r="V82">
        <f t="shared" si="36"/>
        <v>0</v>
      </c>
      <c r="W82" s="158">
        <f t="shared" si="39"/>
        <v>0</v>
      </c>
      <c r="X82" s="158">
        <f t="shared" si="39"/>
        <v>0</v>
      </c>
      <c r="Y82" s="158">
        <f t="shared" si="39"/>
        <v>0</v>
      </c>
      <c r="Z82" s="158">
        <f t="shared" si="39"/>
        <v>0</v>
      </c>
      <c r="AA82" s="158">
        <f t="shared" si="39"/>
        <v>0</v>
      </c>
      <c r="AB82" s="158">
        <f t="shared" si="39"/>
        <v>0</v>
      </c>
      <c r="AC82" s="159">
        <f t="shared" si="37"/>
        <v>0</v>
      </c>
      <c r="AD82" s="160" t="e">
        <f t="shared" si="38"/>
        <v>#N/A</v>
      </c>
    </row>
    <row r="83" spans="3:30" ht="12.75">
      <c r="C83" s="22">
        <f>IF(ISERROR(VLOOKUP($B83,'Vysledky (1)'!$B$5:$T$50,19,FALSE)),"",VLOOKUP($B83,'Vysledky (1)'!$B$5:$T$50,19,FALSE))</f>
      </c>
      <c r="D83" s="22">
        <f>IF(ISERROR(VLOOKUP($B83,'Vysledky (2)'!$B$5:$T$50,19,FALSE)),"",VLOOKUP($B83,'Vysledky (2)'!$B$5:$T$50,19,FALSE))</f>
      </c>
      <c r="E83" s="22">
        <f>IF(ISERROR(VLOOKUP($B83,'Vysledky (3)'!$B$5:$T$50,19,FALSE)),"",VLOOKUP($B83,'Vysledky (3)'!$B$5:$T$50,19,FALSE))</f>
      </c>
      <c r="F83" s="22">
        <f>IF(ISERROR(VLOOKUP($B83,'Vysledky (4)'!$B$5:$T$50,19,FALSE)),"",VLOOKUP($B83,'Vysledky (4)'!$B$5:$T$50,19,FALSE))</f>
      </c>
      <c r="G83" s="22">
        <f>IF(ISERROR(VLOOKUP($B83,'Vysledky (5)'!$B$5:$T$50,19,FALSE)),"",VLOOKUP($B83,'Vysledky (5)'!$B$5:$T$50,19,FALSE))</f>
      </c>
      <c r="H83" s="22">
        <f>IF(ISERROR(VLOOKUP($B83,'Vysledky (6)'!$B$5:$T$50,19,FALSE)),"",VLOOKUP($B83,'Vysledky (6)'!$B$5:$T$50,19,FALSE))</f>
      </c>
      <c r="I83" s="22">
        <f>IF(ISERROR(VLOOKUP($B83,'Vysledky (7)'!$B$5:$T$50,19,FALSE)),"",VLOOKUP($B83,'Vysledky (7)'!$B$5:$T$50,19,FALSE))</f>
      </c>
      <c r="J83" s="22">
        <f>IF(ISERROR(VLOOKUP($B83,'Vysledky (8)'!$B$5:$T$50,19,FALSE)),"",VLOOKUP($B83,'Vysledky (8)'!$B$5:$T$50,19,FALSE))</f>
      </c>
      <c r="K83" s="22">
        <f>IF(ISERROR(VLOOKUP($B83,'Vysledky (9)'!$B$5:$T$46,19,FALSE)),"",VLOOKUP($B83,'Vysledky (9)'!$B$5:$T$46,19,FALSE))</f>
      </c>
      <c r="L83" s="22">
        <f>IF(ISERROR(VLOOKUP($B83,'Vysledky (10)'!$B$5:$T$50,19,FALSE)),"",VLOOKUP($B83,'Vysledky (10)'!$B$5:$T$50,19,FALSE))</f>
      </c>
      <c r="M83" s="23">
        <f t="shared" si="31"/>
        <v>0</v>
      </c>
      <c r="N83" s="24"/>
      <c r="O83">
        <f t="shared" si="32"/>
        <v>0</v>
      </c>
      <c r="P83">
        <f t="shared" si="33"/>
        <v>0</v>
      </c>
      <c r="Q83" s="25">
        <f t="shared" si="34"/>
        <v>0</v>
      </c>
      <c r="R83" s="25">
        <f t="shared" si="29"/>
        <v>0</v>
      </c>
      <c r="S83" s="25">
        <f t="shared" si="29"/>
        <v>0</v>
      </c>
      <c r="T83" s="25">
        <f t="shared" si="29"/>
        <v>0</v>
      </c>
      <c r="U83">
        <f t="shared" si="35"/>
        <v>0</v>
      </c>
      <c r="V83">
        <f t="shared" si="36"/>
        <v>0</v>
      </c>
      <c r="W83" s="158">
        <f t="shared" si="39"/>
        <v>0</v>
      </c>
      <c r="X83" s="158">
        <f t="shared" si="39"/>
        <v>0</v>
      </c>
      <c r="Y83" s="158">
        <f t="shared" si="39"/>
        <v>0</v>
      </c>
      <c r="Z83" s="158">
        <f t="shared" si="39"/>
        <v>0</v>
      </c>
      <c r="AA83" s="158">
        <f t="shared" si="39"/>
        <v>0</v>
      </c>
      <c r="AB83" s="158">
        <f t="shared" si="39"/>
        <v>0</v>
      </c>
      <c r="AC83" s="159">
        <f t="shared" si="37"/>
        <v>0</v>
      </c>
      <c r="AD83" s="160" t="e">
        <f t="shared" si="38"/>
        <v>#N/A</v>
      </c>
    </row>
    <row r="84" spans="3:30" ht="12.75">
      <c r="C84" s="22">
        <f>IF(ISERROR(VLOOKUP($B84,'Vysledky (1)'!$B$5:$T$50,19,FALSE)),"",VLOOKUP($B84,'Vysledky (1)'!$B$5:$T$50,19,FALSE))</f>
      </c>
      <c r="D84" s="22">
        <f>IF(ISERROR(VLOOKUP($B84,'Vysledky (2)'!$B$5:$T$50,19,FALSE)),"",VLOOKUP($B84,'Vysledky (2)'!$B$5:$T$50,19,FALSE))</f>
      </c>
      <c r="E84" s="22">
        <f>IF(ISERROR(VLOOKUP($B84,'Vysledky (3)'!$B$5:$T$50,19,FALSE)),"",VLOOKUP($B84,'Vysledky (3)'!$B$5:$T$50,19,FALSE))</f>
      </c>
      <c r="F84" s="22">
        <f>IF(ISERROR(VLOOKUP($B84,'Vysledky (4)'!$B$5:$T$50,19,FALSE)),"",VLOOKUP($B84,'Vysledky (4)'!$B$5:$T$50,19,FALSE))</f>
      </c>
      <c r="G84" s="22">
        <f>IF(ISERROR(VLOOKUP($B84,'Vysledky (5)'!$B$5:$T$50,19,FALSE)),"",VLOOKUP($B84,'Vysledky (5)'!$B$5:$T$50,19,FALSE))</f>
      </c>
      <c r="H84" s="22">
        <f>IF(ISERROR(VLOOKUP($B84,'Vysledky (6)'!$B$5:$T$50,19,FALSE)),"",VLOOKUP($B84,'Vysledky (6)'!$B$5:$T$50,19,FALSE))</f>
      </c>
      <c r="I84" s="22">
        <f>IF(ISERROR(VLOOKUP($B84,'Vysledky (7)'!$B$5:$T$50,19,FALSE)),"",VLOOKUP($B84,'Vysledky (7)'!$B$5:$T$50,19,FALSE))</f>
      </c>
      <c r="J84" s="22">
        <f>IF(ISERROR(VLOOKUP($B84,'Vysledky (8)'!$B$5:$T$50,19,FALSE)),"",VLOOKUP($B84,'Vysledky (8)'!$B$5:$T$50,19,FALSE))</f>
      </c>
      <c r="K84" s="22">
        <f>IF(ISERROR(VLOOKUP($B84,'Vysledky (9)'!$B$5:$T$46,19,FALSE)),"",VLOOKUP($B84,'Vysledky (9)'!$B$5:$T$46,19,FALSE))</f>
      </c>
      <c r="L84" s="22">
        <f>IF(ISERROR(VLOOKUP($B84,'Vysledky (10)'!$B$5:$T$50,19,FALSE)),"",VLOOKUP($B84,'Vysledky (10)'!$B$5:$T$50,19,FALSE))</f>
      </c>
      <c r="M84" s="23">
        <f t="shared" si="31"/>
        <v>0</v>
      </c>
      <c r="N84" s="24"/>
      <c r="O84">
        <f t="shared" si="32"/>
        <v>0</v>
      </c>
      <c r="P84">
        <f t="shared" si="33"/>
        <v>0</v>
      </c>
      <c r="Q84" s="25">
        <f t="shared" si="34"/>
        <v>0</v>
      </c>
      <c r="R84" s="25">
        <f t="shared" si="29"/>
        <v>0</v>
      </c>
      <c r="S84" s="25">
        <f t="shared" si="29"/>
        <v>0</v>
      </c>
      <c r="T84" s="25">
        <f t="shared" si="29"/>
        <v>0</v>
      </c>
      <c r="U84">
        <f t="shared" si="35"/>
        <v>0</v>
      </c>
      <c r="V84">
        <f t="shared" si="36"/>
        <v>0</v>
      </c>
      <c r="W84" s="158">
        <f t="shared" si="39"/>
        <v>0</v>
      </c>
      <c r="X84" s="158">
        <f t="shared" si="39"/>
        <v>0</v>
      </c>
      <c r="Y84" s="158">
        <f t="shared" si="39"/>
        <v>0</v>
      </c>
      <c r="Z84" s="158">
        <f t="shared" si="39"/>
        <v>0</v>
      </c>
      <c r="AA84" s="158">
        <f t="shared" si="39"/>
        <v>0</v>
      </c>
      <c r="AB84" s="158">
        <f t="shared" si="39"/>
        <v>0</v>
      </c>
      <c r="AC84" s="159">
        <f t="shared" si="37"/>
        <v>0</v>
      </c>
      <c r="AD84" s="160" t="e">
        <f t="shared" si="38"/>
        <v>#N/A</v>
      </c>
    </row>
    <row r="85" spans="3:30" ht="12.75">
      <c r="C85" s="22">
        <f>IF(ISERROR(VLOOKUP($B85,'Vysledky (1)'!$B$5:$T$50,19,FALSE)),"",VLOOKUP($B85,'Vysledky (1)'!$B$5:$T$50,19,FALSE))</f>
      </c>
      <c r="D85" s="22">
        <f>IF(ISERROR(VLOOKUP($B85,'Vysledky (2)'!$B$5:$T$50,19,FALSE)),"",VLOOKUP($B85,'Vysledky (2)'!$B$5:$T$50,19,FALSE))</f>
      </c>
      <c r="E85" s="22">
        <f>IF(ISERROR(VLOOKUP($B85,'Vysledky (3)'!$B$5:$T$50,19,FALSE)),"",VLOOKUP($B85,'Vysledky (3)'!$B$5:$T$50,19,FALSE))</f>
      </c>
      <c r="F85" s="22">
        <f>IF(ISERROR(VLOOKUP($B85,'Vysledky (4)'!$B$5:$T$50,19,FALSE)),"",VLOOKUP($B85,'Vysledky (4)'!$B$5:$T$50,19,FALSE))</f>
      </c>
      <c r="G85" s="22">
        <f>IF(ISERROR(VLOOKUP($B85,'Vysledky (5)'!$B$5:$T$50,19,FALSE)),"",VLOOKUP($B85,'Vysledky (5)'!$B$5:$T$50,19,FALSE))</f>
      </c>
      <c r="H85" s="22">
        <f>IF(ISERROR(VLOOKUP($B85,'Vysledky (6)'!$B$5:$T$50,19,FALSE)),"",VLOOKUP($B85,'Vysledky (6)'!$B$5:$T$50,19,FALSE))</f>
      </c>
      <c r="I85" s="22">
        <f>IF(ISERROR(VLOOKUP($B85,'Vysledky (7)'!$B$5:$T$50,19,FALSE)),"",VLOOKUP($B85,'Vysledky (7)'!$B$5:$T$50,19,FALSE))</f>
      </c>
      <c r="J85" s="22">
        <f>IF(ISERROR(VLOOKUP($B85,'Vysledky (8)'!$B$5:$T$50,19,FALSE)),"",VLOOKUP($B85,'Vysledky (8)'!$B$5:$T$50,19,FALSE))</f>
      </c>
      <c r="K85" s="22">
        <f>IF(ISERROR(VLOOKUP($B85,'Vysledky (9)'!$B$5:$T$46,19,FALSE)),"",VLOOKUP($B85,'Vysledky (9)'!$B$5:$T$46,19,FALSE))</f>
      </c>
      <c r="L85" s="22">
        <f>IF(ISERROR(VLOOKUP($B85,'Vysledky (10)'!$B$5:$T$50,19,FALSE)),"",VLOOKUP($B85,'Vysledky (10)'!$B$5:$T$50,19,FALSE))</f>
      </c>
      <c r="M85" s="23">
        <f t="shared" si="31"/>
        <v>0</v>
      </c>
      <c r="N85" s="24"/>
      <c r="O85">
        <f t="shared" si="32"/>
        <v>0</v>
      </c>
      <c r="P85">
        <f t="shared" si="33"/>
        <v>0</v>
      </c>
      <c r="Q85" s="25">
        <f t="shared" si="34"/>
        <v>0</v>
      </c>
      <c r="R85" s="25">
        <f t="shared" si="29"/>
        <v>0</v>
      </c>
      <c r="S85" s="25">
        <f t="shared" si="29"/>
        <v>0</v>
      </c>
      <c r="T85" s="25">
        <f t="shared" si="29"/>
        <v>0</v>
      </c>
      <c r="U85">
        <f t="shared" si="35"/>
        <v>0</v>
      </c>
      <c r="V85">
        <f t="shared" si="36"/>
        <v>0</v>
      </c>
      <c r="W85" s="158">
        <f t="shared" si="39"/>
        <v>0</v>
      </c>
      <c r="X85" s="158">
        <f t="shared" si="39"/>
        <v>0</v>
      </c>
      <c r="Y85" s="158">
        <f t="shared" si="39"/>
        <v>0</v>
      </c>
      <c r="Z85" s="158">
        <f t="shared" si="39"/>
        <v>0</v>
      </c>
      <c r="AA85" s="158">
        <f t="shared" si="39"/>
        <v>0</v>
      </c>
      <c r="AB85" s="158">
        <f t="shared" si="39"/>
        <v>0</v>
      </c>
      <c r="AC85" s="159">
        <f t="shared" si="37"/>
        <v>0</v>
      </c>
      <c r="AD85" s="160" t="e">
        <f t="shared" si="38"/>
        <v>#N/A</v>
      </c>
    </row>
    <row r="86" spans="3:30" ht="12.75">
      <c r="C86" s="22">
        <f>IF(ISERROR(VLOOKUP($B86,'Vysledky (1)'!$B$5:$T$50,19,FALSE)),"",VLOOKUP($B86,'Vysledky (1)'!$B$5:$T$50,19,FALSE))</f>
      </c>
      <c r="D86" s="22">
        <f>IF(ISERROR(VLOOKUP($B86,'Vysledky (2)'!$B$5:$T$50,19,FALSE)),"",VLOOKUP($B86,'Vysledky (2)'!$B$5:$T$50,19,FALSE))</f>
      </c>
      <c r="E86" s="22">
        <f>IF(ISERROR(VLOOKUP($B86,'Vysledky (3)'!$B$5:$T$50,19,FALSE)),"",VLOOKUP($B86,'Vysledky (3)'!$B$5:$T$50,19,FALSE))</f>
      </c>
      <c r="F86" s="22">
        <f>IF(ISERROR(VLOOKUP($B86,'Vysledky (4)'!$B$5:$T$50,19,FALSE)),"",VLOOKUP($B86,'Vysledky (4)'!$B$5:$T$50,19,FALSE))</f>
      </c>
      <c r="G86" s="22">
        <f>IF(ISERROR(VLOOKUP($B86,'Vysledky (5)'!$B$5:$T$50,19,FALSE)),"",VLOOKUP($B86,'Vysledky (5)'!$B$5:$T$50,19,FALSE))</f>
      </c>
      <c r="H86" s="22">
        <f>IF(ISERROR(VLOOKUP($B86,'Vysledky (6)'!$B$5:$T$50,19,FALSE)),"",VLOOKUP($B86,'Vysledky (6)'!$B$5:$T$50,19,FALSE))</f>
      </c>
      <c r="I86" s="22">
        <f>IF(ISERROR(VLOOKUP($B86,'Vysledky (7)'!$B$5:$T$50,19,FALSE)),"",VLOOKUP($B86,'Vysledky (7)'!$B$5:$T$50,19,FALSE))</f>
      </c>
      <c r="J86" s="22">
        <f>IF(ISERROR(VLOOKUP($B86,'Vysledky (8)'!$B$5:$T$50,19,FALSE)),"",VLOOKUP($B86,'Vysledky (8)'!$B$5:$T$50,19,FALSE))</f>
      </c>
      <c r="K86" s="22">
        <f>IF(ISERROR(VLOOKUP($B86,'Vysledky (9)'!$B$5:$T$46,19,FALSE)),"",VLOOKUP($B86,'Vysledky (9)'!$B$5:$T$46,19,FALSE))</f>
      </c>
      <c r="L86" s="22">
        <f>IF(ISERROR(VLOOKUP($B86,'Vysledky (10)'!$B$5:$T$50,19,FALSE)),"",VLOOKUP($B86,'Vysledky (10)'!$B$5:$T$50,19,FALSE))</f>
      </c>
      <c r="M86" s="23">
        <f t="shared" si="31"/>
        <v>0</v>
      </c>
      <c r="N86" s="24"/>
      <c r="O86">
        <f t="shared" si="32"/>
        <v>0</v>
      </c>
      <c r="P86">
        <f t="shared" si="33"/>
        <v>0</v>
      </c>
      <c r="Q86" s="25">
        <f t="shared" si="34"/>
        <v>0</v>
      </c>
      <c r="R86" s="25">
        <f aca="true" t="shared" si="40" ref="R86:T107">IF($P86&gt;R$3,SMALL($C86:$L86,R$2),0)</f>
        <v>0</v>
      </c>
      <c r="S86" s="25">
        <f t="shared" si="40"/>
        <v>0</v>
      </c>
      <c r="T86" s="25">
        <f t="shared" si="40"/>
        <v>0</v>
      </c>
      <c r="U86">
        <f t="shared" si="35"/>
        <v>0</v>
      </c>
      <c r="V86">
        <f t="shared" si="36"/>
        <v>0</v>
      </c>
      <c r="W86" s="158">
        <f aca="true" t="shared" si="41" ref="W86:AB95">IF(ISERROR(LARGE($C86:$L86,W$5)),0,LARGE($C86:$L86,W$5))*W$4</f>
        <v>0</v>
      </c>
      <c r="X86" s="158">
        <f t="shared" si="41"/>
        <v>0</v>
      </c>
      <c r="Y86" s="158">
        <f t="shared" si="41"/>
        <v>0</v>
      </c>
      <c r="Z86" s="158">
        <f t="shared" si="41"/>
        <v>0</v>
      </c>
      <c r="AA86" s="158">
        <f t="shared" si="41"/>
        <v>0</v>
      </c>
      <c r="AB86" s="158">
        <f t="shared" si="41"/>
        <v>0</v>
      </c>
      <c r="AC86" s="159">
        <f t="shared" si="37"/>
        <v>0</v>
      </c>
      <c r="AD86" s="160" t="e">
        <f t="shared" si="38"/>
        <v>#N/A</v>
      </c>
    </row>
    <row r="87" spans="3:30" ht="12.75">
      <c r="C87" s="22">
        <f>IF(ISERROR(VLOOKUP($B87,'Vysledky (1)'!$B$5:$T$50,19,FALSE)),"",VLOOKUP($B87,'Vysledky (1)'!$B$5:$T$50,19,FALSE))</f>
      </c>
      <c r="D87" s="22">
        <f>IF(ISERROR(VLOOKUP($B87,'Vysledky (2)'!$B$5:$T$50,19,FALSE)),"",VLOOKUP($B87,'Vysledky (2)'!$B$5:$T$50,19,FALSE))</f>
      </c>
      <c r="E87" s="22">
        <f>IF(ISERROR(VLOOKUP($B87,'Vysledky (3)'!$B$5:$T$50,19,FALSE)),"",VLOOKUP($B87,'Vysledky (3)'!$B$5:$T$50,19,FALSE))</f>
      </c>
      <c r="F87" s="22">
        <f>IF(ISERROR(VLOOKUP($B87,'Vysledky (4)'!$B$5:$T$50,19,FALSE)),"",VLOOKUP($B87,'Vysledky (4)'!$B$5:$T$50,19,FALSE))</f>
      </c>
      <c r="G87" s="22">
        <f>IF(ISERROR(VLOOKUP($B87,'Vysledky (5)'!$B$5:$T$50,19,FALSE)),"",VLOOKUP($B87,'Vysledky (5)'!$B$5:$T$50,19,FALSE))</f>
      </c>
      <c r="H87" s="22">
        <f>IF(ISERROR(VLOOKUP($B87,'Vysledky (6)'!$B$5:$T$50,19,FALSE)),"",VLOOKUP($B87,'Vysledky (6)'!$B$5:$T$50,19,FALSE))</f>
      </c>
      <c r="I87" s="22">
        <f>IF(ISERROR(VLOOKUP($B87,'Vysledky (7)'!$B$5:$T$50,19,FALSE)),"",VLOOKUP($B87,'Vysledky (7)'!$B$5:$T$50,19,FALSE))</f>
      </c>
      <c r="J87" s="22">
        <f>IF(ISERROR(VLOOKUP($B87,'Vysledky (8)'!$B$5:$T$50,19,FALSE)),"",VLOOKUP($B87,'Vysledky (8)'!$B$5:$T$50,19,FALSE))</f>
      </c>
      <c r="K87" s="22">
        <f>IF(ISERROR(VLOOKUP($B87,'Vysledky (9)'!$B$5:$T$46,19,FALSE)),"",VLOOKUP($B87,'Vysledky (9)'!$B$5:$T$46,19,FALSE))</f>
      </c>
      <c r="L87" s="22">
        <f>IF(ISERROR(VLOOKUP($B87,'Vysledky (10)'!$B$5:$T$50,19,FALSE)),"",VLOOKUP($B87,'Vysledky (10)'!$B$5:$T$50,19,FALSE))</f>
      </c>
      <c r="M87" s="23">
        <f t="shared" si="31"/>
        <v>0</v>
      </c>
      <c r="N87" s="24"/>
      <c r="O87">
        <f t="shared" si="32"/>
        <v>0</v>
      </c>
      <c r="P87">
        <f t="shared" si="33"/>
        <v>0</v>
      </c>
      <c r="Q87" s="25">
        <f t="shared" si="34"/>
        <v>0</v>
      </c>
      <c r="R87" s="25">
        <f t="shared" si="40"/>
        <v>0</v>
      </c>
      <c r="S87" s="25">
        <f t="shared" si="40"/>
        <v>0</v>
      </c>
      <c r="T87" s="25">
        <f t="shared" si="40"/>
        <v>0</v>
      </c>
      <c r="U87">
        <f t="shared" si="35"/>
        <v>0</v>
      </c>
      <c r="V87">
        <f t="shared" si="36"/>
        <v>0</v>
      </c>
      <c r="W87" s="158">
        <f t="shared" si="41"/>
        <v>0</v>
      </c>
      <c r="X87" s="158">
        <f t="shared" si="41"/>
        <v>0</v>
      </c>
      <c r="Y87" s="158">
        <f t="shared" si="41"/>
        <v>0</v>
      </c>
      <c r="Z87" s="158">
        <f t="shared" si="41"/>
        <v>0</v>
      </c>
      <c r="AA87" s="158">
        <f t="shared" si="41"/>
        <v>0</v>
      </c>
      <c r="AB87" s="158">
        <f t="shared" si="41"/>
        <v>0</v>
      </c>
      <c r="AC87" s="159">
        <f t="shared" si="37"/>
        <v>0</v>
      </c>
      <c r="AD87" s="160" t="e">
        <f t="shared" si="38"/>
        <v>#N/A</v>
      </c>
    </row>
    <row r="88" spans="3:30" ht="12.75">
      <c r="C88" s="22">
        <f>IF(ISERROR(VLOOKUP($B88,'Vysledky (1)'!$B$5:$T$50,19,FALSE)),"",VLOOKUP($B88,'Vysledky (1)'!$B$5:$T$50,19,FALSE))</f>
      </c>
      <c r="D88" s="22">
        <f>IF(ISERROR(VLOOKUP($B88,'Vysledky (2)'!$B$5:$T$50,19,FALSE)),"",VLOOKUP($B88,'Vysledky (2)'!$B$5:$T$50,19,FALSE))</f>
      </c>
      <c r="E88" s="22">
        <f>IF(ISERROR(VLOOKUP($B88,'Vysledky (3)'!$B$5:$T$50,19,FALSE)),"",VLOOKUP($B88,'Vysledky (3)'!$B$5:$T$50,19,FALSE))</f>
      </c>
      <c r="F88" s="22">
        <f>IF(ISERROR(VLOOKUP($B88,'Vysledky (4)'!$B$5:$T$50,19,FALSE)),"",VLOOKUP($B88,'Vysledky (4)'!$B$5:$T$50,19,FALSE))</f>
      </c>
      <c r="G88" s="22">
        <f>IF(ISERROR(VLOOKUP($B88,'Vysledky (5)'!$B$5:$T$50,19,FALSE)),"",VLOOKUP($B88,'Vysledky (5)'!$B$5:$T$50,19,FALSE))</f>
      </c>
      <c r="H88" s="22">
        <f>IF(ISERROR(VLOOKUP($B88,'Vysledky (6)'!$B$5:$T$50,19,FALSE)),"",VLOOKUP($B88,'Vysledky (6)'!$B$5:$T$50,19,FALSE))</f>
      </c>
      <c r="I88" s="22">
        <f>IF(ISERROR(VLOOKUP($B88,'Vysledky (7)'!$B$5:$T$50,19,FALSE)),"",VLOOKUP($B88,'Vysledky (7)'!$B$5:$T$50,19,FALSE))</f>
      </c>
      <c r="J88" s="22">
        <f>IF(ISERROR(VLOOKUP($B88,'Vysledky (8)'!$B$5:$T$50,19,FALSE)),"",VLOOKUP($B88,'Vysledky (8)'!$B$5:$T$50,19,FALSE))</f>
      </c>
      <c r="K88" s="22">
        <f>IF(ISERROR(VLOOKUP($B88,'Vysledky (9)'!$B$5:$T$46,19,FALSE)),"",VLOOKUP($B88,'Vysledky (9)'!$B$5:$T$46,19,FALSE))</f>
      </c>
      <c r="L88" s="22">
        <f>IF(ISERROR(VLOOKUP($B88,'Vysledky (10)'!$B$5:$T$50,19,FALSE)),"",VLOOKUP($B88,'Vysledky (10)'!$B$5:$T$50,19,FALSE))</f>
      </c>
      <c r="M88" s="23">
        <f t="shared" si="31"/>
        <v>0</v>
      </c>
      <c r="N88" s="24"/>
      <c r="O88">
        <f t="shared" si="32"/>
        <v>0</v>
      </c>
      <c r="P88">
        <f t="shared" si="33"/>
        <v>0</v>
      </c>
      <c r="Q88" s="25">
        <f t="shared" si="34"/>
        <v>0</v>
      </c>
      <c r="R88" s="25">
        <f t="shared" si="40"/>
        <v>0</v>
      </c>
      <c r="S88" s="25">
        <f t="shared" si="40"/>
        <v>0</v>
      </c>
      <c r="T88" s="25">
        <f t="shared" si="40"/>
        <v>0</v>
      </c>
      <c r="U88">
        <f t="shared" si="35"/>
        <v>0</v>
      </c>
      <c r="V88">
        <f t="shared" si="36"/>
        <v>0</v>
      </c>
      <c r="W88" s="158">
        <f t="shared" si="41"/>
        <v>0</v>
      </c>
      <c r="X88" s="158">
        <f t="shared" si="41"/>
        <v>0</v>
      </c>
      <c r="Y88" s="158">
        <f t="shared" si="41"/>
        <v>0</v>
      </c>
      <c r="Z88" s="158">
        <f t="shared" si="41"/>
        <v>0</v>
      </c>
      <c r="AA88" s="158">
        <f t="shared" si="41"/>
        <v>0</v>
      </c>
      <c r="AB88" s="158">
        <f t="shared" si="41"/>
        <v>0</v>
      </c>
      <c r="AC88" s="159">
        <f t="shared" si="37"/>
        <v>0</v>
      </c>
      <c r="AD88" s="160" t="e">
        <f t="shared" si="38"/>
        <v>#N/A</v>
      </c>
    </row>
    <row r="89" spans="3:30" ht="12.75">
      <c r="C89" s="22">
        <f>IF(ISERROR(VLOOKUP($B89,'Vysledky (1)'!$B$5:$T$50,19,FALSE)),"",VLOOKUP($B89,'Vysledky (1)'!$B$5:$T$50,19,FALSE))</f>
      </c>
      <c r="D89" s="22">
        <f>IF(ISERROR(VLOOKUP($B89,'Vysledky (2)'!$B$5:$T$50,19,FALSE)),"",VLOOKUP($B89,'Vysledky (2)'!$B$5:$T$50,19,FALSE))</f>
      </c>
      <c r="E89" s="22">
        <f>IF(ISERROR(VLOOKUP($B89,'Vysledky (3)'!$B$5:$T$50,19,FALSE)),"",VLOOKUP($B89,'Vysledky (3)'!$B$5:$T$50,19,FALSE))</f>
      </c>
      <c r="F89" s="22">
        <f>IF(ISERROR(VLOOKUP($B89,'Vysledky (4)'!$B$5:$T$50,19,FALSE)),"",VLOOKUP($B89,'Vysledky (4)'!$B$5:$T$50,19,FALSE))</f>
      </c>
      <c r="G89" s="22">
        <f>IF(ISERROR(VLOOKUP($B89,'Vysledky (5)'!$B$5:$T$50,19,FALSE)),"",VLOOKUP($B89,'Vysledky (5)'!$B$5:$T$50,19,FALSE))</f>
      </c>
      <c r="H89" s="22">
        <f>IF(ISERROR(VLOOKUP($B89,'Vysledky (6)'!$B$5:$T$50,19,FALSE)),"",VLOOKUP($B89,'Vysledky (6)'!$B$5:$T$50,19,FALSE))</f>
      </c>
      <c r="I89" s="22">
        <f>IF(ISERROR(VLOOKUP($B89,'Vysledky (7)'!$B$5:$T$50,19,FALSE)),"",VLOOKUP($B89,'Vysledky (7)'!$B$5:$T$50,19,FALSE))</f>
      </c>
      <c r="J89" s="22">
        <f>IF(ISERROR(VLOOKUP($B89,'Vysledky (8)'!$B$5:$T$50,19,FALSE)),"",VLOOKUP($B89,'Vysledky (8)'!$B$5:$T$50,19,FALSE))</f>
      </c>
      <c r="K89" s="22">
        <f>IF(ISERROR(VLOOKUP($B89,'Vysledky (9)'!$B$5:$T$46,19,FALSE)),"",VLOOKUP($B89,'Vysledky (9)'!$B$5:$T$46,19,FALSE))</f>
      </c>
      <c r="L89" s="22">
        <f>IF(ISERROR(VLOOKUP($B89,'Vysledky (10)'!$B$5:$T$50,19,FALSE)),"",VLOOKUP($B89,'Vysledky (10)'!$B$5:$T$50,19,FALSE))</f>
      </c>
      <c r="M89" s="23">
        <f t="shared" si="31"/>
        <v>0</v>
      </c>
      <c r="N89" s="24"/>
      <c r="O89">
        <f t="shared" si="32"/>
        <v>0</v>
      </c>
      <c r="P89">
        <f t="shared" si="33"/>
        <v>0</v>
      </c>
      <c r="Q89" s="25">
        <f t="shared" si="34"/>
        <v>0</v>
      </c>
      <c r="R89" s="25">
        <f t="shared" si="40"/>
        <v>0</v>
      </c>
      <c r="S89" s="25">
        <f t="shared" si="40"/>
        <v>0</v>
      </c>
      <c r="T89" s="25">
        <f t="shared" si="40"/>
        <v>0</v>
      </c>
      <c r="U89">
        <f t="shared" si="35"/>
        <v>0</v>
      </c>
      <c r="V89">
        <f t="shared" si="36"/>
        <v>0</v>
      </c>
      <c r="W89" s="158">
        <f t="shared" si="41"/>
        <v>0</v>
      </c>
      <c r="X89" s="158">
        <f t="shared" si="41"/>
        <v>0</v>
      </c>
      <c r="Y89" s="158">
        <f t="shared" si="41"/>
        <v>0</v>
      </c>
      <c r="Z89" s="158">
        <f t="shared" si="41"/>
        <v>0</v>
      </c>
      <c r="AA89" s="158">
        <f t="shared" si="41"/>
        <v>0</v>
      </c>
      <c r="AB89" s="158">
        <f t="shared" si="41"/>
        <v>0</v>
      </c>
      <c r="AC89" s="159">
        <f t="shared" si="37"/>
        <v>0</v>
      </c>
      <c r="AD89" s="160" t="e">
        <f t="shared" si="38"/>
        <v>#N/A</v>
      </c>
    </row>
    <row r="90" spans="3:30" ht="12.75">
      <c r="C90" s="22">
        <f>IF(ISERROR(VLOOKUP($B90,'Vysledky (1)'!$B$5:$T$50,19,FALSE)),"",VLOOKUP($B90,'Vysledky (1)'!$B$5:$T$50,19,FALSE))</f>
      </c>
      <c r="D90" s="22">
        <f>IF(ISERROR(VLOOKUP($B90,'Vysledky (2)'!$B$5:$T$50,19,FALSE)),"",VLOOKUP($B90,'Vysledky (2)'!$B$5:$T$50,19,FALSE))</f>
      </c>
      <c r="E90" s="22">
        <f>IF(ISERROR(VLOOKUP($B90,'Vysledky (3)'!$B$5:$T$50,19,FALSE)),"",VLOOKUP($B90,'Vysledky (3)'!$B$5:$T$50,19,FALSE))</f>
      </c>
      <c r="F90" s="22">
        <f>IF(ISERROR(VLOOKUP($B90,'Vysledky (4)'!$B$5:$T$50,19,FALSE)),"",VLOOKUP($B90,'Vysledky (4)'!$B$5:$T$50,19,FALSE))</f>
      </c>
      <c r="G90" s="22">
        <f>IF(ISERROR(VLOOKUP($B90,'Vysledky (5)'!$B$5:$T$50,19,FALSE)),"",VLOOKUP($B90,'Vysledky (5)'!$B$5:$T$50,19,FALSE))</f>
      </c>
      <c r="H90" s="22">
        <f>IF(ISERROR(VLOOKUP($B90,'Vysledky (6)'!$B$5:$T$50,19,FALSE)),"",VLOOKUP($B90,'Vysledky (6)'!$B$5:$T$50,19,FALSE))</f>
      </c>
      <c r="I90" s="22">
        <f>IF(ISERROR(VLOOKUP($B90,'Vysledky (7)'!$B$5:$T$50,19,FALSE)),"",VLOOKUP($B90,'Vysledky (7)'!$B$5:$T$50,19,FALSE))</f>
      </c>
      <c r="J90" s="22">
        <f>IF(ISERROR(VLOOKUP($B90,'Vysledky (8)'!$B$5:$T$50,19,FALSE)),"",VLOOKUP($B90,'Vysledky (8)'!$B$5:$T$50,19,FALSE))</f>
      </c>
      <c r="K90" s="22">
        <f>IF(ISERROR(VLOOKUP($B90,'Vysledky (9)'!$B$5:$T$46,19,FALSE)),"",VLOOKUP($B90,'Vysledky (9)'!$B$5:$T$46,19,FALSE))</f>
      </c>
      <c r="L90" s="22">
        <f>IF(ISERROR(VLOOKUP($B90,'Vysledky (10)'!$B$5:$T$50,19,FALSE)),"",VLOOKUP($B90,'Vysledky (10)'!$B$5:$T$50,19,FALSE))</f>
      </c>
      <c r="M90" s="23">
        <f t="shared" si="31"/>
        <v>0</v>
      </c>
      <c r="N90" s="24"/>
      <c r="O90">
        <f t="shared" si="32"/>
        <v>0</v>
      </c>
      <c r="P90">
        <f t="shared" si="33"/>
        <v>0</v>
      </c>
      <c r="Q90" s="25">
        <f t="shared" si="34"/>
        <v>0</v>
      </c>
      <c r="R90" s="25">
        <f t="shared" si="40"/>
        <v>0</v>
      </c>
      <c r="S90" s="25">
        <f t="shared" si="40"/>
        <v>0</v>
      </c>
      <c r="T90" s="25">
        <f t="shared" si="40"/>
        <v>0</v>
      </c>
      <c r="U90">
        <f t="shared" si="35"/>
        <v>0</v>
      </c>
      <c r="V90">
        <f t="shared" si="36"/>
        <v>0</v>
      </c>
      <c r="W90" s="158">
        <f t="shared" si="41"/>
        <v>0</v>
      </c>
      <c r="X90" s="158">
        <f t="shared" si="41"/>
        <v>0</v>
      </c>
      <c r="Y90" s="158">
        <f t="shared" si="41"/>
        <v>0</v>
      </c>
      <c r="Z90" s="158">
        <f t="shared" si="41"/>
        <v>0</v>
      </c>
      <c r="AA90" s="158">
        <f t="shared" si="41"/>
        <v>0</v>
      </c>
      <c r="AB90" s="158">
        <f t="shared" si="41"/>
        <v>0</v>
      </c>
      <c r="AC90" s="159">
        <f t="shared" si="37"/>
        <v>0</v>
      </c>
      <c r="AD90" s="160" t="e">
        <f t="shared" si="38"/>
        <v>#N/A</v>
      </c>
    </row>
    <row r="91" spans="3:30" ht="12.75">
      <c r="C91" s="22">
        <f>IF(ISERROR(VLOOKUP($B91,'Vysledky (1)'!$B$5:$T$50,19,FALSE)),"",VLOOKUP($B91,'Vysledky (1)'!$B$5:$T$50,19,FALSE))</f>
      </c>
      <c r="D91" s="22">
        <f>IF(ISERROR(VLOOKUP($B91,'Vysledky (2)'!$B$5:$T$50,19,FALSE)),"",VLOOKUP($B91,'Vysledky (2)'!$B$5:$T$50,19,FALSE))</f>
      </c>
      <c r="E91" s="22">
        <f>IF(ISERROR(VLOOKUP($B91,'Vysledky (3)'!$B$5:$T$50,19,FALSE)),"",VLOOKUP($B91,'Vysledky (3)'!$B$5:$T$50,19,FALSE))</f>
      </c>
      <c r="F91" s="22">
        <f>IF(ISERROR(VLOOKUP($B91,'Vysledky (4)'!$B$5:$T$50,19,FALSE)),"",VLOOKUP($B91,'Vysledky (4)'!$B$5:$T$50,19,FALSE))</f>
      </c>
      <c r="G91" s="22">
        <f>IF(ISERROR(VLOOKUP($B91,'Vysledky (5)'!$B$5:$T$50,19,FALSE)),"",VLOOKUP($B91,'Vysledky (5)'!$B$5:$T$50,19,FALSE))</f>
      </c>
      <c r="H91" s="22">
        <f>IF(ISERROR(VLOOKUP($B91,'Vysledky (6)'!$B$5:$T$50,19,FALSE)),"",VLOOKUP($B91,'Vysledky (6)'!$B$5:$T$50,19,FALSE))</f>
      </c>
      <c r="I91" s="22">
        <f>IF(ISERROR(VLOOKUP($B91,'Vysledky (7)'!$B$5:$T$50,19,FALSE)),"",VLOOKUP($B91,'Vysledky (7)'!$B$5:$T$50,19,FALSE))</f>
      </c>
      <c r="J91" s="22">
        <f>IF(ISERROR(VLOOKUP($B91,'Vysledky (8)'!$B$5:$T$50,19,FALSE)),"",VLOOKUP($B91,'Vysledky (8)'!$B$5:$T$50,19,FALSE))</f>
      </c>
      <c r="K91" s="22">
        <f>IF(ISERROR(VLOOKUP($B91,'Vysledky (9)'!$B$5:$T$46,19,FALSE)),"",VLOOKUP($B91,'Vysledky (9)'!$B$5:$T$46,19,FALSE))</f>
      </c>
      <c r="L91" s="22">
        <f>IF(ISERROR(VLOOKUP($B91,'Vysledky (10)'!$B$5:$T$50,19,FALSE)),"",VLOOKUP($B91,'Vysledky (10)'!$B$5:$T$50,19,FALSE))</f>
      </c>
      <c r="M91" s="23">
        <f t="shared" si="31"/>
        <v>0</v>
      </c>
      <c r="N91" s="24"/>
      <c r="O91">
        <f t="shared" si="32"/>
        <v>0</v>
      </c>
      <c r="P91">
        <f t="shared" si="33"/>
        <v>0</v>
      </c>
      <c r="Q91" s="25">
        <f t="shared" si="34"/>
        <v>0</v>
      </c>
      <c r="R91" s="25">
        <f t="shared" si="40"/>
        <v>0</v>
      </c>
      <c r="S91" s="25">
        <f t="shared" si="40"/>
        <v>0</v>
      </c>
      <c r="T91" s="25">
        <f t="shared" si="40"/>
        <v>0</v>
      </c>
      <c r="U91">
        <f t="shared" si="35"/>
        <v>0</v>
      </c>
      <c r="V91">
        <f t="shared" si="36"/>
        <v>0</v>
      </c>
      <c r="W91" s="158">
        <f t="shared" si="41"/>
        <v>0</v>
      </c>
      <c r="X91" s="158">
        <f t="shared" si="41"/>
        <v>0</v>
      </c>
      <c r="Y91" s="158">
        <f t="shared" si="41"/>
        <v>0</v>
      </c>
      <c r="Z91" s="158">
        <f t="shared" si="41"/>
        <v>0</v>
      </c>
      <c r="AA91" s="158">
        <f t="shared" si="41"/>
        <v>0</v>
      </c>
      <c r="AB91" s="158">
        <f t="shared" si="41"/>
        <v>0</v>
      </c>
      <c r="AC91" s="159">
        <f t="shared" si="37"/>
        <v>0</v>
      </c>
      <c r="AD91" s="160" t="e">
        <f t="shared" si="38"/>
        <v>#N/A</v>
      </c>
    </row>
    <row r="92" spans="3:30" ht="12.75">
      <c r="C92" s="22">
        <f>IF(ISERROR(VLOOKUP($B92,'Vysledky (1)'!$B$5:$T$50,19,FALSE)),"",VLOOKUP($B92,'Vysledky (1)'!$B$5:$T$50,19,FALSE))</f>
      </c>
      <c r="D92" s="22">
        <f>IF(ISERROR(VLOOKUP($B92,'Vysledky (2)'!$B$5:$T$50,19,FALSE)),"",VLOOKUP($B92,'Vysledky (2)'!$B$5:$T$50,19,FALSE))</f>
      </c>
      <c r="E92" s="22">
        <f>IF(ISERROR(VLOOKUP($B92,'Vysledky (3)'!$B$5:$T$50,19,FALSE)),"",VLOOKUP($B92,'Vysledky (3)'!$B$5:$T$50,19,FALSE))</f>
      </c>
      <c r="F92" s="22">
        <f>IF(ISERROR(VLOOKUP($B92,'Vysledky (4)'!$B$5:$T$50,19,FALSE)),"",VLOOKUP($B92,'Vysledky (4)'!$B$5:$T$50,19,FALSE))</f>
      </c>
      <c r="G92" s="22">
        <f>IF(ISERROR(VLOOKUP($B92,'Vysledky (5)'!$B$5:$T$50,19,FALSE)),"",VLOOKUP($B92,'Vysledky (5)'!$B$5:$T$50,19,FALSE))</f>
      </c>
      <c r="H92" s="22">
        <f>IF(ISERROR(VLOOKUP($B92,'Vysledky (6)'!$B$5:$T$50,19,FALSE)),"",VLOOKUP($B92,'Vysledky (6)'!$B$5:$T$50,19,FALSE))</f>
      </c>
      <c r="I92" s="22">
        <f>IF(ISERROR(VLOOKUP($B92,'Vysledky (7)'!$B$5:$T$50,19,FALSE)),"",VLOOKUP($B92,'Vysledky (7)'!$B$5:$T$50,19,FALSE))</f>
      </c>
      <c r="J92" s="22">
        <f>IF(ISERROR(VLOOKUP($B92,'Vysledky (8)'!$B$5:$T$50,19,FALSE)),"",VLOOKUP($B92,'Vysledky (8)'!$B$5:$T$50,19,FALSE))</f>
      </c>
      <c r="K92" s="22">
        <f>IF(ISERROR(VLOOKUP($B92,'Vysledky (9)'!$B$5:$T$46,19,FALSE)),"",VLOOKUP($B92,'Vysledky (9)'!$B$5:$T$46,19,FALSE))</f>
      </c>
      <c r="L92" s="22">
        <f>IF(ISERROR(VLOOKUP($B92,'Vysledky (10)'!$B$5:$T$50,19,FALSE)),"",VLOOKUP($B92,'Vysledky (10)'!$B$5:$T$50,19,FALSE))</f>
      </c>
      <c r="M92" s="23">
        <f t="shared" si="31"/>
        <v>0</v>
      </c>
      <c r="N92" s="24"/>
      <c r="O92">
        <f t="shared" si="32"/>
        <v>0</v>
      </c>
      <c r="P92">
        <f t="shared" si="33"/>
        <v>0</v>
      </c>
      <c r="Q92" s="25">
        <f t="shared" si="34"/>
        <v>0</v>
      </c>
      <c r="R92" s="25">
        <f t="shared" si="40"/>
        <v>0</v>
      </c>
      <c r="S92" s="25">
        <f t="shared" si="40"/>
        <v>0</v>
      </c>
      <c r="T92" s="25">
        <f t="shared" si="40"/>
        <v>0</v>
      </c>
      <c r="U92">
        <f t="shared" si="35"/>
        <v>0</v>
      </c>
      <c r="V92">
        <f t="shared" si="36"/>
        <v>0</v>
      </c>
      <c r="W92" s="158">
        <f t="shared" si="41"/>
        <v>0</v>
      </c>
      <c r="X92" s="158">
        <f t="shared" si="41"/>
        <v>0</v>
      </c>
      <c r="Y92" s="158">
        <f t="shared" si="41"/>
        <v>0</v>
      </c>
      <c r="Z92" s="158">
        <f t="shared" si="41"/>
        <v>0</v>
      </c>
      <c r="AA92" s="158">
        <f t="shared" si="41"/>
        <v>0</v>
      </c>
      <c r="AB92" s="158">
        <f t="shared" si="41"/>
        <v>0</v>
      </c>
      <c r="AC92" s="159">
        <f t="shared" si="37"/>
        <v>0</v>
      </c>
      <c r="AD92" s="160" t="e">
        <f t="shared" si="38"/>
        <v>#N/A</v>
      </c>
    </row>
    <row r="93" spans="3:30" ht="12.75">
      <c r="C93" s="22">
        <f>IF(ISERROR(VLOOKUP($B93,'Vysledky (1)'!$B$5:$T$50,19,FALSE)),"",VLOOKUP($B93,'Vysledky (1)'!$B$5:$T$50,19,FALSE))</f>
      </c>
      <c r="D93" s="22">
        <f>IF(ISERROR(VLOOKUP($B93,'Vysledky (2)'!$B$5:$T$50,19,FALSE)),"",VLOOKUP($B93,'Vysledky (2)'!$B$5:$T$50,19,FALSE))</f>
      </c>
      <c r="E93" s="22">
        <f>IF(ISERROR(VLOOKUP($B93,'Vysledky (3)'!$B$5:$T$50,19,FALSE)),"",VLOOKUP($B93,'Vysledky (3)'!$B$5:$T$50,19,FALSE))</f>
      </c>
      <c r="F93" s="22">
        <f>IF(ISERROR(VLOOKUP($B93,'Vysledky (4)'!$B$5:$T$50,19,FALSE)),"",VLOOKUP($B93,'Vysledky (4)'!$B$5:$T$50,19,FALSE))</f>
      </c>
      <c r="G93" s="22">
        <f>IF(ISERROR(VLOOKUP($B93,'Vysledky (5)'!$B$5:$T$50,19,FALSE)),"",VLOOKUP($B93,'Vysledky (5)'!$B$5:$T$50,19,FALSE))</f>
      </c>
      <c r="H93" s="22">
        <f>IF(ISERROR(VLOOKUP($B93,'Vysledky (6)'!$B$5:$T$50,19,FALSE)),"",VLOOKUP($B93,'Vysledky (6)'!$B$5:$T$50,19,FALSE))</f>
      </c>
      <c r="I93" s="22">
        <f>IF(ISERROR(VLOOKUP($B93,'Vysledky (7)'!$B$5:$T$50,19,FALSE)),"",VLOOKUP($B93,'Vysledky (7)'!$B$5:$T$50,19,FALSE))</f>
      </c>
      <c r="J93" s="22">
        <f>IF(ISERROR(VLOOKUP($B93,'Vysledky (8)'!$B$5:$T$50,19,FALSE)),"",VLOOKUP($B93,'Vysledky (8)'!$B$5:$T$50,19,FALSE))</f>
      </c>
      <c r="K93" s="22">
        <f>IF(ISERROR(VLOOKUP($B93,'Vysledky (9)'!$B$5:$T$46,19,FALSE)),"",VLOOKUP($B93,'Vysledky (9)'!$B$5:$T$46,19,FALSE))</f>
      </c>
      <c r="L93" s="22">
        <f>IF(ISERROR(VLOOKUP($B93,'Vysledky (10)'!$B$5:$T$50,19,FALSE)),"",VLOOKUP($B93,'Vysledky (10)'!$B$5:$T$50,19,FALSE))</f>
      </c>
      <c r="M93" s="23">
        <f t="shared" si="31"/>
        <v>0</v>
      </c>
      <c r="N93" s="24"/>
      <c r="O93">
        <f t="shared" si="32"/>
        <v>0</v>
      </c>
      <c r="P93">
        <f t="shared" si="33"/>
        <v>0</v>
      </c>
      <c r="Q93" s="25">
        <f t="shared" si="34"/>
        <v>0</v>
      </c>
      <c r="R93" s="25">
        <f t="shared" si="40"/>
        <v>0</v>
      </c>
      <c r="S93" s="25">
        <f t="shared" si="40"/>
        <v>0</v>
      </c>
      <c r="T93" s="25">
        <f t="shared" si="40"/>
        <v>0</v>
      </c>
      <c r="U93">
        <f t="shared" si="35"/>
        <v>0</v>
      </c>
      <c r="V93">
        <f t="shared" si="36"/>
        <v>0</v>
      </c>
      <c r="W93" s="158">
        <f t="shared" si="41"/>
        <v>0</v>
      </c>
      <c r="X93" s="158">
        <f t="shared" si="41"/>
        <v>0</v>
      </c>
      <c r="Y93" s="158">
        <f t="shared" si="41"/>
        <v>0</v>
      </c>
      <c r="Z93" s="158">
        <f t="shared" si="41"/>
        <v>0</v>
      </c>
      <c r="AA93" s="158">
        <f t="shared" si="41"/>
        <v>0</v>
      </c>
      <c r="AB93" s="158">
        <f t="shared" si="41"/>
        <v>0</v>
      </c>
      <c r="AC93" s="159">
        <f t="shared" si="37"/>
        <v>0</v>
      </c>
      <c r="AD93" s="160" t="e">
        <f t="shared" si="38"/>
        <v>#N/A</v>
      </c>
    </row>
    <row r="94" spans="3:30" ht="12.75">
      <c r="C94" s="22">
        <f>IF(ISERROR(VLOOKUP($B94,'Vysledky (1)'!$B$5:$T$50,19,FALSE)),"",VLOOKUP($B94,'Vysledky (1)'!$B$5:$T$50,19,FALSE))</f>
      </c>
      <c r="D94" s="22">
        <f>IF(ISERROR(VLOOKUP($B94,'Vysledky (2)'!$B$5:$T$50,19,FALSE)),"",VLOOKUP($B94,'Vysledky (2)'!$B$5:$T$50,19,FALSE))</f>
      </c>
      <c r="E94" s="22">
        <f>IF(ISERROR(VLOOKUP($B94,'Vysledky (3)'!$B$5:$T$50,19,FALSE)),"",VLOOKUP($B94,'Vysledky (3)'!$B$5:$T$50,19,FALSE))</f>
      </c>
      <c r="F94" s="22">
        <f>IF(ISERROR(VLOOKUP($B94,'Vysledky (4)'!$B$5:$T$50,19,FALSE)),"",VLOOKUP($B94,'Vysledky (4)'!$B$5:$T$50,19,FALSE))</f>
      </c>
      <c r="G94" s="22">
        <f>IF(ISERROR(VLOOKUP($B94,'Vysledky (5)'!$B$5:$T$50,19,FALSE)),"",VLOOKUP($B94,'Vysledky (5)'!$B$5:$T$50,19,FALSE))</f>
      </c>
      <c r="H94" s="22">
        <f>IF(ISERROR(VLOOKUP($B94,'Vysledky (6)'!$B$5:$T$50,19,FALSE)),"",VLOOKUP($B94,'Vysledky (6)'!$B$5:$T$50,19,FALSE))</f>
      </c>
      <c r="I94" s="22">
        <f>IF(ISERROR(VLOOKUP($B94,'Vysledky (7)'!$B$5:$T$50,19,FALSE)),"",VLOOKUP($B94,'Vysledky (7)'!$B$5:$T$50,19,FALSE))</f>
      </c>
      <c r="J94" s="22">
        <f>IF(ISERROR(VLOOKUP($B94,'Vysledky (8)'!$B$5:$T$50,19,FALSE)),"",VLOOKUP($B94,'Vysledky (8)'!$B$5:$T$50,19,FALSE))</f>
      </c>
      <c r="K94" s="22">
        <f>IF(ISERROR(VLOOKUP($B94,'Vysledky (9)'!$B$5:$T$46,19,FALSE)),"",VLOOKUP($B94,'Vysledky (9)'!$B$5:$T$46,19,FALSE))</f>
      </c>
      <c r="L94" s="22">
        <f>IF(ISERROR(VLOOKUP($B94,'Vysledky (10)'!$B$5:$T$50,19,FALSE)),"",VLOOKUP($B94,'Vysledky (10)'!$B$5:$T$50,19,FALSE))</f>
      </c>
      <c r="M94" s="23">
        <f t="shared" si="31"/>
        <v>0</v>
      </c>
      <c r="N94" s="24"/>
      <c r="O94">
        <f t="shared" si="32"/>
        <v>0</v>
      </c>
      <c r="P94">
        <f t="shared" si="33"/>
        <v>0</v>
      </c>
      <c r="Q94" s="25">
        <f t="shared" si="34"/>
        <v>0</v>
      </c>
      <c r="R94" s="25">
        <f t="shared" si="40"/>
        <v>0</v>
      </c>
      <c r="S94" s="25">
        <f t="shared" si="40"/>
        <v>0</v>
      </c>
      <c r="T94" s="25">
        <f t="shared" si="40"/>
        <v>0</v>
      </c>
      <c r="U94">
        <f t="shared" si="35"/>
        <v>0</v>
      </c>
      <c r="V94">
        <f t="shared" si="36"/>
        <v>0</v>
      </c>
      <c r="W94" s="158">
        <f t="shared" si="41"/>
        <v>0</v>
      </c>
      <c r="X94" s="158">
        <f t="shared" si="41"/>
        <v>0</v>
      </c>
      <c r="Y94" s="158">
        <f t="shared" si="41"/>
        <v>0</v>
      </c>
      <c r="Z94" s="158">
        <f t="shared" si="41"/>
        <v>0</v>
      </c>
      <c r="AA94" s="158">
        <f t="shared" si="41"/>
        <v>0</v>
      </c>
      <c r="AB94" s="158">
        <f t="shared" si="41"/>
        <v>0</v>
      </c>
      <c r="AC94" s="159">
        <f t="shared" si="37"/>
        <v>0</v>
      </c>
      <c r="AD94" s="160" t="e">
        <f t="shared" si="38"/>
        <v>#N/A</v>
      </c>
    </row>
    <row r="95" spans="3:30" ht="12.75">
      <c r="C95" s="22">
        <f>IF(ISERROR(VLOOKUP($B95,'Vysledky (1)'!$B$5:$T$50,19,FALSE)),"",VLOOKUP($B95,'Vysledky (1)'!$B$5:$T$50,19,FALSE))</f>
      </c>
      <c r="D95" s="22">
        <f>IF(ISERROR(VLOOKUP($B95,'Vysledky (2)'!$B$5:$T$50,19,FALSE)),"",VLOOKUP($B95,'Vysledky (2)'!$B$5:$T$50,19,FALSE))</f>
      </c>
      <c r="E95" s="22">
        <f>IF(ISERROR(VLOOKUP($B95,'Vysledky (3)'!$B$5:$T$50,19,FALSE)),"",VLOOKUP($B95,'Vysledky (3)'!$B$5:$T$50,19,FALSE))</f>
      </c>
      <c r="F95" s="22">
        <f>IF(ISERROR(VLOOKUP($B95,'Vysledky (4)'!$B$5:$T$50,19,FALSE)),"",VLOOKUP($B95,'Vysledky (4)'!$B$5:$T$50,19,FALSE))</f>
      </c>
      <c r="G95" s="22">
        <f>IF(ISERROR(VLOOKUP($B95,'Vysledky (5)'!$B$5:$T$50,19,FALSE)),"",VLOOKUP($B95,'Vysledky (5)'!$B$5:$T$50,19,FALSE))</f>
      </c>
      <c r="H95" s="22">
        <f>IF(ISERROR(VLOOKUP($B95,'Vysledky (6)'!$B$5:$T$50,19,FALSE)),"",VLOOKUP($B95,'Vysledky (6)'!$B$5:$T$50,19,FALSE))</f>
      </c>
      <c r="I95" s="22">
        <f>IF(ISERROR(VLOOKUP($B95,'Vysledky (7)'!$B$5:$T$50,19,FALSE)),"",VLOOKUP($B95,'Vysledky (7)'!$B$5:$T$50,19,FALSE))</f>
      </c>
      <c r="J95" s="22">
        <f>IF(ISERROR(VLOOKUP($B95,'Vysledky (8)'!$B$5:$T$50,19,FALSE)),"",VLOOKUP($B95,'Vysledky (8)'!$B$5:$T$50,19,FALSE))</f>
      </c>
      <c r="K95" s="22">
        <f>IF(ISERROR(VLOOKUP($B95,'Vysledky (9)'!$B$5:$T$46,19,FALSE)),"",VLOOKUP($B95,'Vysledky (9)'!$B$5:$T$46,19,FALSE))</f>
      </c>
      <c r="L95" s="22">
        <f>IF(ISERROR(VLOOKUP($B95,'Vysledky (10)'!$B$5:$T$50,19,FALSE)),"",VLOOKUP($B95,'Vysledky (10)'!$B$5:$T$50,19,FALSE))</f>
      </c>
      <c r="M95" s="23">
        <f t="shared" si="31"/>
        <v>0</v>
      </c>
      <c r="N95" s="24"/>
      <c r="O95">
        <f t="shared" si="32"/>
        <v>0</v>
      </c>
      <c r="P95">
        <f t="shared" si="33"/>
        <v>0</v>
      </c>
      <c r="Q95" s="25">
        <f t="shared" si="34"/>
        <v>0</v>
      </c>
      <c r="R95" s="25">
        <f t="shared" si="40"/>
        <v>0</v>
      </c>
      <c r="S95" s="25">
        <f t="shared" si="40"/>
        <v>0</v>
      </c>
      <c r="T95" s="25">
        <f t="shared" si="40"/>
        <v>0</v>
      </c>
      <c r="U95">
        <f t="shared" si="35"/>
        <v>0</v>
      </c>
      <c r="V95">
        <f t="shared" si="36"/>
        <v>0</v>
      </c>
      <c r="W95" s="158">
        <f t="shared" si="41"/>
        <v>0</v>
      </c>
      <c r="X95" s="158">
        <f t="shared" si="41"/>
        <v>0</v>
      </c>
      <c r="Y95" s="158">
        <f t="shared" si="41"/>
        <v>0</v>
      </c>
      <c r="Z95" s="158">
        <f t="shared" si="41"/>
        <v>0</v>
      </c>
      <c r="AA95" s="158">
        <f t="shared" si="41"/>
        <v>0</v>
      </c>
      <c r="AB95" s="158">
        <f t="shared" si="41"/>
        <v>0</v>
      </c>
      <c r="AC95" s="159">
        <f t="shared" si="37"/>
        <v>0</v>
      </c>
      <c r="AD95" s="160" t="e">
        <f t="shared" si="38"/>
        <v>#N/A</v>
      </c>
    </row>
    <row r="96" spans="3:30" ht="12.75">
      <c r="C96" s="22">
        <f>IF(ISERROR(VLOOKUP($B96,'Vysledky (1)'!$B$5:$T$50,19,FALSE)),"",VLOOKUP($B96,'Vysledky (1)'!$B$5:$T$50,19,FALSE))</f>
      </c>
      <c r="D96" s="22">
        <f>IF(ISERROR(VLOOKUP($B96,'Vysledky (2)'!$B$5:$T$50,19,FALSE)),"",VLOOKUP($B96,'Vysledky (2)'!$B$5:$T$50,19,FALSE))</f>
      </c>
      <c r="E96" s="22">
        <f>IF(ISERROR(VLOOKUP($B96,'Vysledky (3)'!$B$5:$T$50,19,FALSE)),"",VLOOKUP($B96,'Vysledky (3)'!$B$5:$T$50,19,FALSE))</f>
      </c>
      <c r="F96" s="22">
        <f>IF(ISERROR(VLOOKUP($B96,'Vysledky (4)'!$B$5:$T$50,19,FALSE)),"",VLOOKUP($B96,'Vysledky (4)'!$B$5:$T$50,19,FALSE))</f>
      </c>
      <c r="G96" s="22">
        <f>IF(ISERROR(VLOOKUP($B96,'Vysledky (5)'!$B$5:$T$50,19,FALSE)),"",VLOOKUP($B96,'Vysledky (5)'!$B$5:$T$50,19,FALSE))</f>
      </c>
      <c r="H96" s="22">
        <f>IF(ISERROR(VLOOKUP($B96,'Vysledky (6)'!$B$5:$T$50,19,FALSE)),"",VLOOKUP($B96,'Vysledky (6)'!$B$5:$T$50,19,FALSE))</f>
      </c>
      <c r="I96" s="22">
        <f>IF(ISERROR(VLOOKUP($B96,'Vysledky (7)'!$B$5:$T$50,19,FALSE)),"",VLOOKUP($B96,'Vysledky (7)'!$B$5:$T$50,19,FALSE))</f>
      </c>
      <c r="J96" s="22">
        <f>IF(ISERROR(VLOOKUP($B96,'Vysledky (8)'!$B$5:$T$50,19,FALSE)),"",VLOOKUP($B96,'Vysledky (8)'!$B$5:$T$50,19,FALSE))</f>
      </c>
      <c r="K96" s="22">
        <f>IF(ISERROR(VLOOKUP($B96,'Vysledky (9)'!$B$5:$T$46,19,FALSE)),"",VLOOKUP($B96,'Vysledky (9)'!$B$5:$T$46,19,FALSE))</f>
      </c>
      <c r="L96" s="22">
        <f>IF(ISERROR(VLOOKUP($B96,'Vysledky (10)'!$B$5:$T$50,19,FALSE)),"",VLOOKUP($B96,'Vysledky (10)'!$B$5:$T$50,19,FALSE))</f>
      </c>
      <c r="M96" s="23">
        <f t="shared" si="31"/>
        <v>0</v>
      </c>
      <c r="N96" s="24"/>
      <c r="O96">
        <f t="shared" si="32"/>
        <v>0</v>
      </c>
      <c r="P96">
        <f t="shared" si="33"/>
        <v>0</v>
      </c>
      <c r="Q96" s="25">
        <f t="shared" si="34"/>
        <v>0</v>
      </c>
      <c r="R96" s="25">
        <f t="shared" si="40"/>
        <v>0</v>
      </c>
      <c r="S96" s="25">
        <f t="shared" si="40"/>
        <v>0</v>
      </c>
      <c r="T96" s="25">
        <f t="shared" si="40"/>
        <v>0</v>
      </c>
      <c r="U96">
        <f t="shared" si="35"/>
        <v>0</v>
      </c>
      <c r="V96">
        <f t="shared" si="36"/>
        <v>0</v>
      </c>
      <c r="W96" s="158">
        <f aca="true" t="shared" si="42" ref="W96:AB107">IF(ISERROR(LARGE($C96:$L96,W$5)),0,LARGE($C96:$L96,W$5))*W$4</f>
        <v>0</v>
      </c>
      <c r="X96" s="158">
        <f t="shared" si="42"/>
        <v>0</v>
      </c>
      <c r="Y96" s="158">
        <f t="shared" si="42"/>
        <v>0</v>
      </c>
      <c r="Z96" s="158">
        <f t="shared" si="42"/>
        <v>0</v>
      </c>
      <c r="AA96" s="158">
        <f t="shared" si="42"/>
        <v>0</v>
      </c>
      <c r="AB96" s="158">
        <f t="shared" si="42"/>
        <v>0</v>
      </c>
      <c r="AC96" s="159">
        <f t="shared" si="37"/>
        <v>0</v>
      </c>
      <c r="AD96" s="160" t="e">
        <f t="shared" si="38"/>
        <v>#N/A</v>
      </c>
    </row>
    <row r="97" spans="3:30" ht="12.75">
      <c r="C97" s="22">
        <f>IF(ISERROR(VLOOKUP($B97,'Vysledky (1)'!$B$5:$T$50,19,FALSE)),"",VLOOKUP($B97,'Vysledky (1)'!$B$5:$T$50,19,FALSE))</f>
      </c>
      <c r="D97" s="22">
        <f>IF(ISERROR(VLOOKUP($B97,'Vysledky (2)'!$B$5:$T$50,19,FALSE)),"",VLOOKUP($B97,'Vysledky (2)'!$B$5:$T$50,19,FALSE))</f>
      </c>
      <c r="E97" s="22">
        <f>IF(ISERROR(VLOOKUP($B97,'Vysledky (3)'!$B$5:$T$50,19,FALSE)),"",VLOOKUP($B97,'Vysledky (3)'!$B$5:$T$50,19,FALSE))</f>
      </c>
      <c r="F97" s="22">
        <f>IF(ISERROR(VLOOKUP($B97,'Vysledky (4)'!$B$5:$T$50,19,FALSE)),"",VLOOKUP($B97,'Vysledky (4)'!$B$5:$T$50,19,FALSE))</f>
      </c>
      <c r="G97" s="22">
        <f>IF(ISERROR(VLOOKUP($B97,'Vysledky (5)'!$B$5:$T$50,19,FALSE)),"",VLOOKUP($B97,'Vysledky (5)'!$B$5:$T$50,19,FALSE))</f>
      </c>
      <c r="H97" s="22">
        <f>IF(ISERROR(VLOOKUP($B97,'Vysledky (6)'!$B$5:$T$50,19,FALSE)),"",VLOOKUP($B97,'Vysledky (6)'!$B$5:$T$50,19,FALSE))</f>
      </c>
      <c r="I97" s="22">
        <f>IF(ISERROR(VLOOKUP($B97,'Vysledky (7)'!$B$5:$T$50,19,FALSE)),"",VLOOKUP($B97,'Vysledky (7)'!$B$5:$T$50,19,FALSE))</f>
      </c>
      <c r="J97" s="22">
        <f>IF(ISERROR(VLOOKUP($B97,'Vysledky (8)'!$B$5:$T$50,19,FALSE)),"",VLOOKUP($B97,'Vysledky (8)'!$B$5:$T$50,19,FALSE))</f>
      </c>
      <c r="K97" s="22">
        <f>IF(ISERROR(VLOOKUP($B97,'Vysledky (9)'!$B$5:$T$46,19,FALSE)),"",VLOOKUP($B97,'Vysledky (9)'!$B$5:$T$46,19,FALSE))</f>
      </c>
      <c r="L97" s="22">
        <f>IF(ISERROR(VLOOKUP($B97,'Vysledky (10)'!$B$5:$T$50,19,FALSE)),"",VLOOKUP($B97,'Vysledky (10)'!$B$5:$T$50,19,FALSE))</f>
      </c>
      <c r="M97" s="23">
        <f t="shared" si="31"/>
        <v>0</v>
      </c>
      <c r="N97" s="24"/>
      <c r="O97">
        <f t="shared" si="32"/>
        <v>0</v>
      </c>
      <c r="P97">
        <f t="shared" si="33"/>
        <v>0</v>
      </c>
      <c r="Q97" s="25">
        <f t="shared" si="34"/>
        <v>0</v>
      </c>
      <c r="R97" s="25">
        <f t="shared" si="40"/>
        <v>0</v>
      </c>
      <c r="S97" s="25">
        <f t="shared" si="40"/>
        <v>0</v>
      </c>
      <c r="T97" s="25">
        <f t="shared" si="40"/>
        <v>0</v>
      </c>
      <c r="U97">
        <f t="shared" si="35"/>
        <v>0</v>
      </c>
      <c r="V97">
        <f t="shared" si="36"/>
        <v>0</v>
      </c>
      <c r="W97" s="158">
        <f t="shared" si="42"/>
        <v>0</v>
      </c>
      <c r="X97" s="158">
        <f t="shared" si="42"/>
        <v>0</v>
      </c>
      <c r="Y97" s="158">
        <f t="shared" si="42"/>
        <v>0</v>
      </c>
      <c r="Z97" s="158">
        <f t="shared" si="42"/>
        <v>0</v>
      </c>
      <c r="AA97" s="158">
        <f t="shared" si="42"/>
        <v>0</v>
      </c>
      <c r="AB97" s="158">
        <f t="shared" si="42"/>
        <v>0</v>
      </c>
      <c r="AC97" s="159">
        <f t="shared" si="37"/>
        <v>0</v>
      </c>
      <c r="AD97" s="160" t="e">
        <f t="shared" si="38"/>
        <v>#N/A</v>
      </c>
    </row>
    <row r="98" spans="3:30" ht="12.75">
      <c r="C98" s="22">
        <f>IF(ISERROR(VLOOKUP($B98,'Vysledky (1)'!$B$5:$T$50,19,FALSE)),"",VLOOKUP($B98,'Vysledky (1)'!$B$5:$T$50,19,FALSE))</f>
      </c>
      <c r="D98" s="22">
        <f>IF(ISERROR(VLOOKUP($B98,'Vysledky (2)'!$B$5:$T$50,19,FALSE)),"",VLOOKUP($B98,'Vysledky (2)'!$B$5:$T$50,19,FALSE))</f>
      </c>
      <c r="E98" s="22">
        <f>IF(ISERROR(VLOOKUP($B98,'Vysledky (3)'!$B$5:$T$50,19,FALSE)),"",VLOOKUP($B98,'Vysledky (3)'!$B$5:$T$50,19,FALSE))</f>
      </c>
      <c r="F98" s="22">
        <f>IF(ISERROR(VLOOKUP($B98,'Vysledky (4)'!$B$5:$T$50,19,FALSE)),"",VLOOKUP($B98,'Vysledky (4)'!$B$5:$T$50,19,FALSE))</f>
      </c>
      <c r="G98" s="22">
        <f>IF(ISERROR(VLOOKUP($B98,'Vysledky (5)'!$B$5:$T$50,19,FALSE)),"",VLOOKUP($B98,'Vysledky (5)'!$B$5:$T$50,19,FALSE))</f>
      </c>
      <c r="H98" s="22">
        <f>IF(ISERROR(VLOOKUP($B98,'Vysledky (6)'!$B$5:$T$50,19,FALSE)),"",VLOOKUP($B98,'Vysledky (6)'!$B$5:$T$50,19,FALSE))</f>
      </c>
      <c r="I98" s="22">
        <f>IF(ISERROR(VLOOKUP($B98,'Vysledky (7)'!$B$5:$T$50,19,FALSE)),"",VLOOKUP($B98,'Vysledky (7)'!$B$5:$T$50,19,FALSE))</f>
      </c>
      <c r="J98" s="22">
        <f>IF(ISERROR(VLOOKUP($B98,'Vysledky (8)'!$B$5:$T$50,19,FALSE)),"",VLOOKUP($B98,'Vysledky (8)'!$B$5:$T$50,19,FALSE))</f>
      </c>
      <c r="K98" s="22">
        <f>IF(ISERROR(VLOOKUP($B98,'Vysledky (9)'!$B$5:$T$46,19,FALSE)),"",VLOOKUP($B98,'Vysledky (9)'!$B$5:$T$46,19,FALSE))</f>
      </c>
      <c r="L98" s="22">
        <f>IF(ISERROR(VLOOKUP($B98,'Vysledky (10)'!$B$5:$T$50,19,FALSE)),"",VLOOKUP($B98,'Vysledky (10)'!$B$5:$T$50,19,FALSE))</f>
      </c>
      <c r="M98" s="23">
        <f t="shared" si="31"/>
        <v>0</v>
      </c>
      <c r="N98" s="24"/>
      <c r="O98">
        <f t="shared" si="32"/>
        <v>0</v>
      </c>
      <c r="P98">
        <f t="shared" si="33"/>
        <v>0</v>
      </c>
      <c r="Q98" s="25">
        <f t="shared" si="34"/>
        <v>0</v>
      </c>
      <c r="R98" s="25">
        <f t="shared" si="40"/>
        <v>0</v>
      </c>
      <c r="S98" s="25">
        <f t="shared" si="40"/>
        <v>0</v>
      </c>
      <c r="T98" s="25">
        <f t="shared" si="40"/>
        <v>0</v>
      </c>
      <c r="U98">
        <f t="shared" si="35"/>
        <v>0</v>
      </c>
      <c r="V98">
        <f t="shared" si="36"/>
        <v>0</v>
      </c>
      <c r="W98" s="158">
        <f t="shared" si="42"/>
        <v>0</v>
      </c>
      <c r="X98" s="158">
        <f t="shared" si="42"/>
        <v>0</v>
      </c>
      <c r="Y98" s="158">
        <f t="shared" si="42"/>
        <v>0</v>
      </c>
      <c r="Z98" s="158">
        <f t="shared" si="42"/>
        <v>0</v>
      </c>
      <c r="AA98" s="158">
        <f t="shared" si="42"/>
        <v>0</v>
      </c>
      <c r="AB98" s="158">
        <f t="shared" si="42"/>
        <v>0</v>
      </c>
      <c r="AC98" s="159">
        <f t="shared" si="37"/>
        <v>0</v>
      </c>
      <c r="AD98" s="160" t="e">
        <f t="shared" si="38"/>
        <v>#N/A</v>
      </c>
    </row>
    <row r="99" spans="3:30" ht="12.75">
      <c r="C99" s="22">
        <f>IF(ISERROR(VLOOKUP($B99,'Vysledky (1)'!$B$5:$T$50,19,FALSE)),"",VLOOKUP($B99,'Vysledky (1)'!$B$5:$T$50,19,FALSE))</f>
      </c>
      <c r="D99" s="22">
        <f>IF(ISERROR(VLOOKUP($B99,'Vysledky (2)'!$B$5:$T$50,19,FALSE)),"",VLOOKUP($B99,'Vysledky (2)'!$B$5:$T$50,19,FALSE))</f>
      </c>
      <c r="E99" s="22">
        <f>IF(ISERROR(VLOOKUP($B99,'Vysledky (3)'!$B$5:$T$50,19,FALSE)),"",VLOOKUP($B99,'Vysledky (3)'!$B$5:$T$50,19,FALSE))</f>
      </c>
      <c r="F99" s="22">
        <f>IF(ISERROR(VLOOKUP($B99,'Vysledky (4)'!$B$5:$T$50,19,FALSE)),"",VLOOKUP($B99,'Vysledky (4)'!$B$5:$T$50,19,FALSE))</f>
      </c>
      <c r="G99" s="22">
        <f>IF(ISERROR(VLOOKUP($B99,'Vysledky (5)'!$B$5:$T$50,19,FALSE)),"",VLOOKUP($B99,'Vysledky (5)'!$B$5:$T$50,19,FALSE))</f>
      </c>
      <c r="H99" s="22">
        <f>IF(ISERROR(VLOOKUP($B99,'Vysledky (6)'!$B$5:$T$50,19,FALSE)),"",VLOOKUP($B99,'Vysledky (6)'!$B$5:$T$50,19,FALSE))</f>
      </c>
      <c r="I99" s="22">
        <f>IF(ISERROR(VLOOKUP($B99,'Vysledky (7)'!$B$5:$T$50,19,FALSE)),"",VLOOKUP($B99,'Vysledky (7)'!$B$5:$T$50,19,FALSE))</f>
      </c>
      <c r="J99" s="22">
        <f>IF(ISERROR(VLOOKUP($B99,'Vysledky (8)'!$B$5:$T$50,19,FALSE)),"",VLOOKUP($B99,'Vysledky (8)'!$B$5:$T$50,19,FALSE))</f>
      </c>
      <c r="K99" s="22">
        <f>IF(ISERROR(VLOOKUP($B99,'Vysledky (9)'!$B$5:$T$46,19,FALSE)),"",VLOOKUP($B99,'Vysledky (9)'!$B$5:$T$46,19,FALSE))</f>
      </c>
      <c r="L99" s="22">
        <f>IF(ISERROR(VLOOKUP($B99,'Vysledky (10)'!$B$5:$T$50,19,FALSE)),"",VLOOKUP($B99,'Vysledky (10)'!$B$5:$T$50,19,FALSE))</f>
      </c>
      <c r="M99" s="23">
        <f t="shared" si="31"/>
        <v>0</v>
      </c>
      <c r="N99" s="24"/>
      <c r="O99">
        <f t="shared" si="32"/>
        <v>0</v>
      </c>
      <c r="P99">
        <f t="shared" si="33"/>
        <v>0</v>
      </c>
      <c r="Q99" s="25">
        <f t="shared" si="34"/>
        <v>0</v>
      </c>
      <c r="R99" s="25">
        <f t="shared" si="40"/>
        <v>0</v>
      </c>
      <c r="S99" s="25">
        <f t="shared" si="40"/>
        <v>0</v>
      </c>
      <c r="T99" s="25">
        <f t="shared" si="40"/>
        <v>0</v>
      </c>
      <c r="U99">
        <f t="shared" si="35"/>
        <v>0</v>
      </c>
      <c r="V99">
        <f t="shared" si="36"/>
        <v>0</v>
      </c>
      <c r="W99" s="158">
        <f t="shared" si="42"/>
        <v>0</v>
      </c>
      <c r="X99" s="158">
        <f t="shared" si="42"/>
        <v>0</v>
      </c>
      <c r="Y99" s="158">
        <f t="shared" si="42"/>
        <v>0</v>
      </c>
      <c r="Z99" s="158">
        <f t="shared" si="42"/>
        <v>0</v>
      </c>
      <c r="AA99" s="158">
        <f t="shared" si="42"/>
        <v>0</v>
      </c>
      <c r="AB99" s="158">
        <f t="shared" si="42"/>
        <v>0</v>
      </c>
      <c r="AC99" s="159">
        <f t="shared" si="37"/>
        <v>0</v>
      </c>
      <c r="AD99" s="160" t="e">
        <f t="shared" si="38"/>
        <v>#N/A</v>
      </c>
    </row>
    <row r="100" spans="3:30" ht="12.75">
      <c r="C100" s="22">
        <f>IF(ISERROR(VLOOKUP($B100,'Vysledky (1)'!$B$5:$T$50,19,FALSE)),"",VLOOKUP($B100,'Vysledky (1)'!$B$5:$T$50,19,FALSE))</f>
      </c>
      <c r="D100" s="22">
        <f>IF(ISERROR(VLOOKUP($B100,'Vysledky (2)'!$B$5:$T$50,19,FALSE)),"",VLOOKUP($B100,'Vysledky (2)'!$B$5:$T$50,19,FALSE))</f>
      </c>
      <c r="E100" s="22">
        <f>IF(ISERROR(VLOOKUP($B100,'Vysledky (3)'!$B$5:$T$50,19,FALSE)),"",VLOOKUP($B100,'Vysledky (3)'!$B$5:$T$50,19,FALSE))</f>
      </c>
      <c r="F100" s="22">
        <f>IF(ISERROR(VLOOKUP($B100,'Vysledky (4)'!$B$5:$T$50,19,FALSE)),"",VLOOKUP($B100,'Vysledky (4)'!$B$5:$T$50,19,FALSE))</f>
      </c>
      <c r="G100" s="22">
        <f>IF(ISERROR(VLOOKUP($B100,'Vysledky (5)'!$B$5:$T$50,19,FALSE)),"",VLOOKUP($B100,'Vysledky (5)'!$B$5:$T$50,19,FALSE))</f>
      </c>
      <c r="H100" s="22">
        <f>IF(ISERROR(VLOOKUP($B100,'Vysledky (6)'!$B$5:$T$50,19,FALSE)),"",VLOOKUP($B100,'Vysledky (6)'!$B$5:$T$50,19,FALSE))</f>
      </c>
      <c r="I100" s="22">
        <f>IF(ISERROR(VLOOKUP($B100,'Vysledky (7)'!$B$5:$T$50,19,FALSE)),"",VLOOKUP($B100,'Vysledky (7)'!$B$5:$T$50,19,FALSE))</f>
      </c>
      <c r="J100" s="22">
        <f>IF(ISERROR(VLOOKUP($B100,'Vysledky (8)'!$B$5:$T$50,19,FALSE)),"",VLOOKUP($B100,'Vysledky (8)'!$B$5:$T$50,19,FALSE))</f>
      </c>
      <c r="K100" s="22">
        <f>IF(ISERROR(VLOOKUP($B100,'Vysledky (9)'!$B$5:$T$46,19,FALSE)),"",VLOOKUP($B100,'Vysledky (9)'!$B$5:$T$46,19,FALSE))</f>
      </c>
      <c r="L100" s="22">
        <f>IF(ISERROR(VLOOKUP($B100,'Vysledky (10)'!$B$5:$T$50,19,FALSE)),"",VLOOKUP($B100,'Vysledky (10)'!$B$5:$T$50,19,FALSE))</f>
      </c>
      <c r="M100" s="23">
        <f t="shared" si="31"/>
        <v>0</v>
      </c>
      <c r="N100" s="24"/>
      <c r="O100">
        <f t="shared" si="32"/>
        <v>0</v>
      </c>
      <c r="P100">
        <f t="shared" si="33"/>
        <v>0</v>
      </c>
      <c r="Q100" s="25">
        <f t="shared" si="34"/>
        <v>0</v>
      </c>
      <c r="R100" s="25">
        <f t="shared" si="40"/>
        <v>0</v>
      </c>
      <c r="S100" s="25">
        <f t="shared" si="40"/>
        <v>0</v>
      </c>
      <c r="T100" s="25">
        <f t="shared" si="40"/>
        <v>0</v>
      </c>
      <c r="U100">
        <f t="shared" si="35"/>
        <v>0</v>
      </c>
      <c r="V100">
        <f t="shared" si="36"/>
        <v>0</v>
      </c>
      <c r="W100" s="158">
        <f t="shared" si="42"/>
        <v>0</v>
      </c>
      <c r="X100" s="158">
        <f t="shared" si="42"/>
        <v>0</v>
      </c>
      <c r="Y100" s="158">
        <f t="shared" si="42"/>
        <v>0</v>
      </c>
      <c r="Z100" s="158">
        <f t="shared" si="42"/>
        <v>0</v>
      </c>
      <c r="AA100" s="158">
        <f t="shared" si="42"/>
        <v>0</v>
      </c>
      <c r="AB100" s="158">
        <f t="shared" si="42"/>
        <v>0</v>
      </c>
      <c r="AC100" s="159">
        <f t="shared" si="37"/>
        <v>0</v>
      </c>
      <c r="AD100" s="160" t="e">
        <f t="shared" si="38"/>
        <v>#N/A</v>
      </c>
    </row>
    <row r="101" spans="3:30" ht="12.75">
      <c r="C101" s="22">
        <f>IF(ISERROR(VLOOKUP($B101,'Vysledky (1)'!$B$5:$T$50,19,FALSE)),"",VLOOKUP($B101,'Vysledky (1)'!$B$5:$T$50,19,FALSE))</f>
      </c>
      <c r="D101" s="22">
        <f>IF(ISERROR(VLOOKUP($B101,'Vysledky (2)'!$B$5:$T$50,19,FALSE)),"",VLOOKUP($B101,'Vysledky (2)'!$B$5:$T$50,19,FALSE))</f>
      </c>
      <c r="E101" s="22">
        <f>IF(ISERROR(VLOOKUP($B101,'Vysledky (3)'!$B$5:$T$50,19,FALSE)),"",VLOOKUP($B101,'Vysledky (3)'!$B$5:$T$50,19,FALSE))</f>
      </c>
      <c r="F101" s="22">
        <f>IF(ISERROR(VLOOKUP($B101,'Vysledky (4)'!$B$5:$T$50,19,FALSE)),"",VLOOKUP($B101,'Vysledky (4)'!$B$5:$T$50,19,FALSE))</f>
      </c>
      <c r="G101" s="22">
        <f>IF(ISERROR(VLOOKUP($B101,'Vysledky (5)'!$B$5:$T$50,19,FALSE)),"",VLOOKUP($B101,'Vysledky (5)'!$B$5:$T$50,19,FALSE))</f>
      </c>
      <c r="H101" s="22">
        <f>IF(ISERROR(VLOOKUP($B101,'Vysledky (6)'!$B$5:$T$50,19,FALSE)),"",VLOOKUP($B101,'Vysledky (6)'!$B$5:$T$50,19,FALSE))</f>
      </c>
      <c r="I101" s="22">
        <f>IF(ISERROR(VLOOKUP($B101,'Vysledky (7)'!$B$5:$T$50,19,FALSE)),"",VLOOKUP($B101,'Vysledky (7)'!$B$5:$T$50,19,FALSE))</f>
      </c>
      <c r="J101" s="22">
        <f>IF(ISERROR(VLOOKUP($B101,'Vysledky (8)'!$B$5:$T$50,19,FALSE)),"",VLOOKUP($B101,'Vysledky (8)'!$B$5:$T$50,19,FALSE))</f>
      </c>
      <c r="K101" s="22">
        <f>IF(ISERROR(VLOOKUP($B101,'Vysledky (9)'!$B$5:$T$46,19,FALSE)),"",VLOOKUP($B101,'Vysledky (9)'!$B$5:$T$46,19,FALSE))</f>
      </c>
      <c r="L101" s="22">
        <f>IF(ISERROR(VLOOKUP($B101,'Vysledky (10)'!$B$5:$T$50,19,FALSE)),"",VLOOKUP($B101,'Vysledky (10)'!$B$5:$T$50,19,FALSE))</f>
      </c>
      <c r="M101" s="23">
        <f t="shared" si="31"/>
        <v>0</v>
      </c>
      <c r="N101" s="24"/>
      <c r="O101">
        <f t="shared" si="32"/>
        <v>0</v>
      </c>
      <c r="P101">
        <f t="shared" si="33"/>
        <v>0</v>
      </c>
      <c r="Q101" s="25">
        <f t="shared" si="34"/>
        <v>0</v>
      </c>
      <c r="R101" s="25">
        <f t="shared" si="40"/>
        <v>0</v>
      </c>
      <c r="S101" s="25">
        <f t="shared" si="40"/>
        <v>0</v>
      </c>
      <c r="T101" s="25">
        <f t="shared" si="40"/>
        <v>0</v>
      </c>
      <c r="U101">
        <f t="shared" si="35"/>
        <v>0</v>
      </c>
      <c r="V101">
        <f t="shared" si="36"/>
        <v>0</v>
      </c>
      <c r="W101" s="158">
        <f t="shared" si="42"/>
        <v>0</v>
      </c>
      <c r="X101" s="158">
        <f t="shared" si="42"/>
        <v>0</v>
      </c>
      <c r="Y101" s="158">
        <f t="shared" si="42"/>
        <v>0</v>
      </c>
      <c r="Z101" s="158">
        <f t="shared" si="42"/>
        <v>0</v>
      </c>
      <c r="AA101" s="158">
        <f t="shared" si="42"/>
        <v>0</v>
      </c>
      <c r="AB101" s="158">
        <f t="shared" si="42"/>
        <v>0</v>
      </c>
      <c r="AC101" s="159">
        <f t="shared" si="37"/>
        <v>0</v>
      </c>
      <c r="AD101" s="160" t="e">
        <f t="shared" si="38"/>
        <v>#N/A</v>
      </c>
    </row>
    <row r="102" spans="3:30" ht="12.75">
      <c r="C102" s="22">
        <f>IF(ISERROR(VLOOKUP($B102,'Vysledky (1)'!$B$5:$T$50,19,FALSE)),"",VLOOKUP($B102,'Vysledky (1)'!$B$5:$T$50,19,FALSE))</f>
      </c>
      <c r="D102" s="22">
        <f>IF(ISERROR(VLOOKUP($B102,'Vysledky (2)'!$B$5:$T$50,19,FALSE)),"",VLOOKUP($B102,'Vysledky (2)'!$B$5:$T$50,19,FALSE))</f>
      </c>
      <c r="E102" s="22">
        <f>IF(ISERROR(VLOOKUP($B102,'Vysledky (3)'!$B$5:$T$50,19,FALSE)),"",VLOOKUP($B102,'Vysledky (3)'!$B$5:$T$50,19,FALSE))</f>
      </c>
      <c r="F102" s="22">
        <f>IF(ISERROR(VLOOKUP($B102,'Vysledky (4)'!$B$5:$T$50,19,FALSE)),"",VLOOKUP($B102,'Vysledky (4)'!$B$5:$T$50,19,FALSE))</f>
      </c>
      <c r="G102" s="22">
        <f>IF(ISERROR(VLOOKUP($B102,'Vysledky (5)'!$B$5:$T$50,19,FALSE)),"",VLOOKUP($B102,'Vysledky (5)'!$B$5:$T$50,19,FALSE))</f>
      </c>
      <c r="H102" s="22">
        <f>IF(ISERROR(VLOOKUP($B102,'Vysledky (6)'!$B$5:$T$50,19,FALSE)),"",VLOOKUP($B102,'Vysledky (6)'!$B$5:$T$50,19,FALSE))</f>
      </c>
      <c r="I102" s="22">
        <f>IF(ISERROR(VLOOKUP($B102,'Vysledky (7)'!$B$5:$T$50,19,FALSE)),"",VLOOKUP($B102,'Vysledky (7)'!$B$5:$T$50,19,FALSE))</f>
      </c>
      <c r="J102" s="22">
        <f>IF(ISERROR(VLOOKUP($B102,'Vysledky (8)'!$B$5:$T$50,19,FALSE)),"",VLOOKUP($B102,'Vysledky (8)'!$B$5:$T$50,19,FALSE))</f>
      </c>
      <c r="K102" s="22">
        <f>IF(ISERROR(VLOOKUP($B102,'Vysledky (9)'!$B$5:$T$46,19,FALSE)),"",VLOOKUP($B102,'Vysledky (9)'!$B$5:$T$46,19,FALSE))</f>
      </c>
      <c r="L102" s="22">
        <f>IF(ISERROR(VLOOKUP($B102,'Vysledky (10)'!$B$5:$T$50,19,FALSE)),"",VLOOKUP($B102,'Vysledky (10)'!$B$5:$T$50,19,FALSE))</f>
      </c>
      <c r="M102" s="23">
        <f aca="true" t="shared" si="43" ref="M102:M107">U102</f>
        <v>0</v>
      </c>
      <c r="N102" s="24"/>
      <c r="O102">
        <f aca="true" t="shared" si="44" ref="O102:O107">SUM(C102:L102)</f>
        <v>0</v>
      </c>
      <c r="P102">
        <f aca="true" t="shared" si="45" ref="P102:P107">COUNT(C102:L102)</f>
        <v>0</v>
      </c>
      <c r="Q102" s="25">
        <f aca="true" t="shared" si="46" ref="Q102:Q107">IF($P102&gt;Q$3,MIN($C102:$L102),0)</f>
        <v>0</v>
      </c>
      <c r="R102" s="25">
        <f t="shared" si="40"/>
        <v>0</v>
      </c>
      <c r="S102" s="25">
        <f t="shared" si="40"/>
        <v>0</v>
      </c>
      <c r="T102" s="25">
        <f t="shared" si="40"/>
        <v>0</v>
      </c>
      <c r="U102">
        <f>O102-SUM(Q102:T102)</f>
        <v>0</v>
      </c>
      <c r="V102">
        <f>U102*V$4</f>
        <v>0</v>
      </c>
      <c r="W102" s="158">
        <f t="shared" si="42"/>
        <v>0</v>
      </c>
      <c r="X102" s="158">
        <f t="shared" si="42"/>
        <v>0</v>
      </c>
      <c r="Y102" s="158">
        <f t="shared" si="42"/>
        <v>0</v>
      </c>
      <c r="Z102" s="158">
        <f t="shared" si="42"/>
        <v>0</v>
      </c>
      <c r="AA102" s="158">
        <f t="shared" si="42"/>
        <v>0</v>
      </c>
      <c r="AB102" s="158">
        <f t="shared" si="42"/>
        <v>0</v>
      </c>
      <c r="AC102" s="159">
        <f>SUM(V102:AB102)</f>
        <v>0</v>
      </c>
      <c r="AD102" s="160" t="e">
        <f>RANK(AC102,AC$6:AC$53)</f>
        <v>#N/A</v>
      </c>
    </row>
    <row r="103" spans="3:30" ht="12.75">
      <c r="C103" s="22">
        <f>IF(ISERROR(VLOOKUP($B103,'Vysledky (1)'!$B$5:$T$50,19,FALSE)),"",VLOOKUP($B103,'Vysledky (1)'!$B$5:$T$50,19,FALSE))</f>
      </c>
      <c r="D103" s="22">
        <f>IF(ISERROR(VLOOKUP($B103,'Vysledky (2)'!$B$5:$T$50,19,FALSE)),"",VLOOKUP($B103,'Vysledky (2)'!$B$5:$T$50,19,FALSE))</f>
      </c>
      <c r="E103" s="22">
        <f>IF(ISERROR(VLOOKUP($B103,'Vysledky (3)'!$B$5:$T$50,19,FALSE)),"",VLOOKUP($B103,'Vysledky (3)'!$B$5:$T$50,19,FALSE))</f>
      </c>
      <c r="F103" s="22">
        <f>IF(ISERROR(VLOOKUP($B103,'Vysledky (4)'!$B$5:$T$50,19,FALSE)),"",VLOOKUP($B103,'Vysledky (4)'!$B$5:$T$50,19,FALSE))</f>
      </c>
      <c r="G103" s="22">
        <f>IF(ISERROR(VLOOKUP($B103,'Vysledky (5)'!$B$5:$T$50,19,FALSE)),"",VLOOKUP($B103,'Vysledky (5)'!$B$5:$T$50,19,FALSE))</f>
      </c>
      <c r="H103" s="22">
        <f>IF(ISERROR(VLOOKUP($B103,'Vysledky (6)'!$B$5:$T$50,19,FALSE)),"",VLOOKUP($B103,'Vysledky (6)'!$B$5:$T$50,19,FALSE))</f>
      </c>
      <c r="I103" s="22">
        <f>IF(ISERROR(VLOOKUP($B103,'Vysledky (7)'!$B$5:$T$50,19,FALSE)),"",VLOOKUP($B103,'Vysledky (7)'!$B$5:$T$50,19,FALSE))</f>
      </c>
      <c r="J103" s="22">
        <f>IF(ISERROR(VLOOKUP($B103,'Vysledky (8)'!$B$5:$T$50,19,FALSE)),"",VLOOKUP($B103,'Vysledky (8)'!$B$5:$T$50,19,FALSE))</f>
      </c>
      <c r="K103" s="22">
        <f>IF(ISERROR(VLOOKUP($B103,'Vysledky (9)'!$B$5:$T$46,19,FALSE)),"",VLOOKUP($B103,'Vysledky (9)'!$B$5:$T$46,19,FALSE))</f>
      </c>
      <c r="L103" s="22">
        <f>IF(ISERROR(VLOOKUP($B103,'Vysledky (10)'!$B$5:$T$50,19,FALSE)),"",VLOOKUP($B103,'Vysledky (10)'!$B$5:$T$50,19,FALSE))</f>
      </c>
      <c r="M103" s="23">
        <f t="shared" si="43"/>
        <v>0</v>
      </c>
      <c r="N103" s="24"/>
      <c r="O103">
        <f t="shared" si="44"/>
        <v>0</v>
      </c>
      <c r="P103">
        <f t="shared" si="45"/>
        <v>0</v>
      </c>
      <c r="Q103" s="25">
        <f t="shared" si="46"/>
        <v>0</v>
      </c>
      <c r="R103" s="25">
        <f t="shared" si="40"/>
        <v>0</v>
      </c>
      <c r="S103" s="25">
        <f t="shared" si="40"/>
        <v>0</v>
      </c>
      <c r="T103" s="25">
        <f t="shared" si="40"/>
        <v>0</v>
      </c>
      <c r="U103">
        <f>O103-SUM(Q103:T103)</f>
        <v>0</v>
      </c>
      <c r="V103">
        <f>U103*V$4</f>
        <v>0</v>
      </c>
      <c r="W103" s="158">
        <f t="shared" si="42"/>
        <v>0</v>
      </c>
      <c r="X103" s="158">
        <f t="shared" si="42"/>
        <v>0</v>
      </c>
      <c r="Y103" s="158">
        <f t="shared" si="42"/>
        <v>0</v>
      </c>
      <c r="Z103" s="158">
        <f t="shared" si="42"/>
        <v>0</v>
      </c>
      <c r="AA103" s="158">
        <f t="shared" si="42"/>
        <v>0</v>
      </c>
      <c r="AB103" s="158">
        <f t="shared" si="42"/>
        <v>0</v>
      </c>
      <c r="AC103" s="159">
        <f>SUM(V103:AB103)</f>
        <v>0</v>
      </c>
      <c r="AD103" s="160" t="e">
        <f>RANK(AC103,AC$6:AC$53)</f>
        <v>#N/A</v>
      </c>
    </row>
    <row r="104" spans="3:30" ht="12.75">
      <c r="C104" s="22">
        <f>IF(ISERROR(VLOOKUP($B104,'Vysledky (1)'!$B$5:$T$50,19,FALSE)),"",VLOOKUP($B104,'Vysledky (1)'!$B$5:$T$50,19,FALSE))</f>
      </c>
      <c r="D104" s="22">
        <f>IF(ISERROR(VLOOKUP($B104,'Vysledky (2)'!$B$5:$T$50,19,FALSE)),"",VLOOKUP($B104,'Vysledky (2)'!$B$5:$T$50,19,FALSE))</f>
      </c>
      <c r="E104" s="22">
        <f>IF(ISERROR(VLOOKUP($B104,'Vysledky (3)'!$B$5:$T$50,19,FALSE)),"",VLOOKUP($B104,'Vysledky (3)'!$B$5:$T$50,19,FALSE))</f>
      </c>
      <c r="F104" s="22">
        <f>IF(ISERROR(VLOOKUP($B104,'Vysledky (4)'!$B$5:$T$50,19,FALSE)),"",VLOOKUP($B104,'Vysledky (4)'!$B$5:$T$50,19,FALSE))</f>
      </c>
      <c r="G104" s="22">
        <f>IF(ISERROR(VLOOKUP($B104,'Vysledky (5)'!$B$5:$T$50,19,FALSE)),"",VLOOKUP($B104,'Vysledky (5)'!$B$5:$T$50,19,FALSE))</f>
      </c>
      <c r="H104" s="22">
        <f>IF(ISERROR(VLOOKUP($B104,'Vysledky (6)'!$B$5:$T$50,19,FALSE)),"",VLOOKUP($B104,'Vysledky (6)'!$B$5:$T$50,19,FALSE))</f>
      </c>
      <c r="I104" s="22">
        <f>IF(ISERROR(VLOOKUP($B104,'Vysledky (7)'!$B$5:$T$50,19,FALSE)),"",VLOOKUP($B104,'Vysledky (7)'!$B$5:$T$50,19,FALSE))</f>
      </c>
      <c r="J104" s="22">
        <f>IF(ISERROR(VLOOKUP($B104,'Vysledky (8)'!$B$5:$T$50,19,FALSE)),"",VLOOKUP($B104,'Vysledky (8)'!$B$5:$T$50,19,FALSE))</f>
      </c>
      <c r="K104" s="22">
        <f>IF(ISERROR(VLOOKUP($B104,'Vysledky (9)'!$B$5:$T$46,19,FALSE)),"",VLOOKUP($B104,'Vysledky (9)'!$B$5:$T$46,19,FALSE))</f>
      </c>
      <c r="L104" s="22">
        <f>IF(ISERROR(VLOOKUP($B104,'Vysledky (10)'!$B$5:$T$50,19,FALSE)),"",VLOOKUP($B104,'Vysledky (10)'!$B$5:$T$50,19,FALSE))</f>
      </c>
      <c r="M104" s="23">
        <f t="shared" si="43"/>
        <v>0</v>
      </c>
      <c r="N104" s="24"/>
      <c r="O104">
        <f t="shared" si="44"/>
        <v>0</v>
      </c>
      <c r="P104">
        <f t="shared" si="45"/>
        <v>0</v>
      </c>
      <c r="Q104" s="25">
        <f t="shared" si="46"/>
        <v>0</v>
      </c>
      <c r="R104" s="25">
        <f t="shared" si="40"/>
        <v>0</v>
      </c>
      <c r="S104" s="25">
        <f t="shared" si="40"/>
        <v>0</v>
      </c>
      <c r="T104" s="25">
        <f t="shared" si="40"/>
        <v>0</v>
      </c>
      <c r="U104">
        <f>O104-SUM(Q104:T104)</f>
        <v>0</v>
      </c>
      <c r="V104">
        <f>U104*V$4</f>
        <v>0</v>
      </c>
      <c r="W104" s="158">
        <f t="shared" si="42"/>
        <v>0</v>
      </c>
      <c r="X104" s="158">
        <f t="shared" si="42"/>
        <v>0</v>
      </c>
      <c r="Y104" s="158">
        <f t="shared" si="42"/>
        <v>0</v>
      </c>
      <c r="Z104" s="158">
        <f t="shared" si="42"/>
        <v>0</v>
      </c>
      <c r="AA104" s="158">
        <f t="shared" si="42"/>
        <v>0</v>
      </c>
      <c r="AB104" s="158">
        <f t="shared" si="42"/>
        <v>0</v>
      </c>
      <c r="AC104" s="159">
        <f>SUM(V104:AB104)</f>
        <v>0</v>
      </c>
      <c r="AD104" s="160" t="e">
        <f>RANK(AC104,AC$6:AC$53)</f>
        <v>#N/A</v>
      </c>
    </row>
    <row r="105" spans="3:30" ht="12.75">
      <c r="C105" s="22">
        <f>IF(ISERROR(VLOOKUP($B105,'Vysledky (1)'!$B$5:$T$50,19,FALSE)),"",VLOOKUP($B105,'Vysledky (1)'!$B$5:$T$50,19,FALSE))</f>
      </c>
      <c r="D105" s="22">
        <f>IF(ISERROR(VLOOKUP($B105,'Vysledky (2)'!$B$5:$T$50,19,FALSE)),"",VLOOKUP($B105,'Vysledky (2)'!$B$5:$T$50,19,FALSE))</f>
      </c>
      <c r="E105" s="22">
        <f>IF(ISERROR(VLOOKUP($B105,'Vysledky (3)'!$B$5:$T$50,19,FALSE)),"",VLOOKUP($B105,'Vysledky (3)'!$B$5:$T$50,19,FALSE))</f>
      </c>
      <c r="F105" s="22">
        <f>IF(ISERROR(VLOOKUP($B105,'Vysledky (4)'!$B$5:$T$50,19,FALSE)),"",VLOOKUP($B105,'Vysledky (4)'!$B$5:$T$50,19,FALSE))</f>
      </c>
      <c r="G105" s="22">
        <f>IF(ISERROR(VLOOKUP($B105,'Vysledky (5)'!$B$5:$T$50,19,FALSE)),"",VLOOKUP($B105,'Vysledky (5)'!$B$5:$T$50,19,FALSE))</f>
      </c>
      <c r="H105" s="22">
        <f>IF(ISERROR(VLOOKUP($B105,'Vysledky (6)'!$B$5:$T$50,19,FALSE)),"",VLOOKUP($B105,'Vysledky (6)'!$B$5:$T$50,19,FALSE))</f>
      </c>
      <c r="I105" s="22">
        <f>IF(ISERROR(VLOOKUP($B105,'Vysledky (7)'!$B$5:$T$50,19,FALSE)),"",VLOOKUP($B105,'Vysledky (7)'!$B$5:$T$50,19,FALSE))</f>
      </c>
      <c r="J105" s="22">
        <f>IF(ISERROR(VLOOKUP($B105,'Vysledky (8)'!$B$5:$T$50,19,FALSE)),"",VLOOKUP($B105,'Vysledky (8)'!$B$5:$T$50,19,FALSE))</f>
      </c>
      <c r="K105" s="22">
        <f>IF(ISERROR(VLOOKUP($B105,'Vysledky (9)'!$B$5:$T$46,19,FALSE)),"",VLOOKUP($B105,'Vysledky (9)'!$B$5:$T$46,19,FALSE))</f>
      </c>
      <c r="L105" s="22">
        <f>IF(ISERROR(VLOOKUP($B105,'Vysledky (10)'!$B$5:$T$50,19,FALSE)),"",VLOOKUP($B105,'Vysledky (10)'!$B$5:$T$50,19,FALSE))</f>
      </c>
      <c r="M105" s="23">
        <f t="shared" si="43"/>
        <v>0</v>
      </c>
      <c r="N105" s="24"/>
      <c r="O105">
        <f t="shared" si="44"/>
        <v>0</v>
      </c>
      <c r="P105">
        <f t="shared" si="45"/>
        <v>0</v>
      </c>
      <c r="Q105" s="25">
        <f t="shared" si="46"/>
        <v>0</v>
      </c>
      <c r="R105" s="25">
        <f t="shared" si="40"/>
        <v>0</v>
      </c>
      <c r="S105" s="25">
        <f t="shared" si="40"/>
        <v>0</v>
      </c>
      <c r="T105" s="25">
        <f t="shared" si="40"/>
        <v>0</v>
      </c>
      <c r="U105">
        <f>O105-SUM(Q105:T105)</f>
        <v>0</v>
      </c>
      <c r="V105">
        <f>U105*V$4</f>
        <v>0</v>
      </c>
      <c r="W105" s="158">
        <f t="shared" si="42"/>
        <v>0</v>
      </c>
      <c r="X105" s="158">
        <f t="shared" si="42"/>
        <v>0</v>
      </c>
      <c r="Y105" s="158">
        <f t="shared" si="42"/>
        <v>0</v>
      </c>
      <c r="Z105" s="158">
        <f t="shared" si="42"/>
        <v>0</v>
      </c>
      <c r="AA105" s="158">
        <f t="shared" si="42"/>
        <v>0</v>
      </c>
      <c r="AB105" s="158">
        <f t="shared" si="42"/>
        <v>0</v>
      </c>
      <c r="AC105" s="159">
        <f>SUM(V105:AB105)</f>
        <v>0</v>
      </c>
      <c r="AD105" s="160" t="e">
        <f>RANK(AC105,AC$6:AC$53)</f>
        <v>#N/A</v>
      </c>
    </row>
    <row r="106" spans="3:30" ht="12.75">
      <c r="C106" s="22">
        <f>IF(ISERROR(VLOOKUP($B106,'Vysledky (1)'!$B$5:$T$50,19,FALSE)),"",VLOOKUP($B106,'Vysledky (1)'!$B$5:$T$50,19,FALSE))</f>
      </c>
      <c r="D106" s="22">
        <f>IF(ISERROR(VLOOKUP($B106,'Vysledky (2)'!$B$5:$T$50,19,FALSE)),"",VLOOKUP($B106,'Vysledky (2)'!$B$5:$T$50,19,FALSE))</f>
      </c>
      <c r="E106" s="22">
        <f>IF(ISERROR(VLOOKUP($B106,'Vysledky (3)'!$B$5:$T$50,19,FALSE)),"",VLOOKUP($B106,'Vysledky (3)'!$B$5:$T$50,19,FALSE))</f>
      </c>
      <c r="F106" s="22">
        <f>IF(ISERROR(VLOOKUP($B106,'Vysledky (4)'!$B$5:$T$50,19,FALSE)),"",VLOOKUP($B106,'Vysledky (4)'!$B$5:$T$50,19,FALSE))</f>
      </c>
      <c r="G106" s="22">
        <f>IF(ISERROR(VLOOKUP($B106,'Vysledky (5)'!$B$5:$T$50,19,FALSE)),"",VLOOKUP($B106,'Vysledky (5)'!$B$5:$T$50,19,FALSE))</f>
      </c>
      <c r="H106" s="22">
        <f>IF(ISERROR(VLOOKUP($B106,'Vysledky (6)'!$B$5:$T$50,19,FALSE)),"",VLOOKUP($B106,'Vysledky (6)'!$B$5:$T$50,19,FALSE))</f>
      </c>
      <c r="I106" s="22">
        <f>IF(ISERROR(VLOOKUP($B106,'Vysledky (7)'!$B$5:$T$50,19,FALSE)),"",VLOOKUP($B106,'Vysledky (7)'!$B$5:$T$50,19,FALSE))</f>
      </c>
      <c r="J106" s="22">
        <f>IF(ISERROR(VLOOKUP($B106,'Vysledky (8)'!$B$5:$T$50,19,FALSE)),"",VLOOKUP($B106,'Vysledky (8)'!$B$5:$T$50,19,FALSE))</f>
      </c>
      <c r="K106" s="22">
        <f>IF(ISERROR(VLOOKUP($B106,'Vysledky (9)'!$B$5:$T$46,19,FALSE)),"",VLOOKUP($B106,'Vysledky (9)'!$B$5:$T$46,19,FALSE))</f>
      </c>
      <c r="L106" s="22">
        <f>IF(ISERROR(VLOOKUP($B106,'Vysledky (10)'!$B$5:$T$50,19,FALSE)),"",VLOOKUP($B106,'Vysledky (10)'!$B$5:$T$50,19,FALSE))</f>
      </c>
      <c r="M106" s="23">
        <f t="shared" si="43"/>
        <v>0</v>
      </c>
      <c r="N106" s="24"/>
      <c r="O106">
        <f t="shared" si="44"/>
        <v>0</v>
      </c>
      <c r="P106">
        <f t="shared" si="45"/>
        <v>0</v>
      </c>
      <c r="Q106" s="25">
        <f t="shared" si="46"/>
        <v>0</v>
      </c>
      <c r="R106" s="25">
        <f t="shared" si="40"/>
        <v>0</v>
      </c>
      <c r="S106" s="25">
        <f t="shared" si="40"/>
        <v>0</v>
      </c>
      <c r="T106" s="25">
        <f t="shared" si="40"/>
        <v>0</v>
      </c>
      <c r="U106">
        <f>O106-SUM(Q106:T106)</f>
        <v>0</v>
      </c>
      <c r="V106">
        <f>U106*V$4</f>
        <v>0</v>
      </c>
      <c r="W106" s="158">
        <f t="shared" si="42"/>
        <v>0</v>
      </c>
      <c r="X106" s="158">
        <f t="shared" si="42"/>
        <v>0</v>
      </c>
      <c r="Y106" s="158">
        <f t="shared" si="42"/>
        <v>0</v>
      </c>
      <c r="Z106" s="158">
        <f t="shared" si="42"/>
        <v>0</v>
      </c>
      <c r="AA106" s="158">
        <f t="shared" si="42"/>
        <v>0</v>
      </c>
      <c r="AB106" s="158">
        <f t="shared" si="42"/>
        <v>0</v>
      </c>
      <c r="AC106" s="159">
        <f>SUM(V106:AB106)</f>
        <v>0</v>
      </c>
      <c r="AD106" s="160" t="e">
        <f>RANK(AC106,AC$6:AC$53)</f>
        <v>#N/A</v>
      </c>
    </row>
    <row r="107" spans="3:30" ht="12.75">
      <c r="C107" s="22">
        <f>IF(ISERROR(VLOOKUP($B107,'Vysledky (1)'!$B$5:$T$50,19,FALSE)),"",VLOOKUP($B107,'Vysledky (1)'!$B$5:$T$50,19,FALSE))</f>
      </c>
      <c r="D107" s="22">
        <f>IF(ISERROR(VLOOKUP($B107,'Vysledky (2)'!$B$5:$T$50,19,FALSE)),"",VLOOKUP($B107,'Vysledky (2)'!$B$5:$T$50,19,FALSE))</f>
      </c>
      <c r="E107" s="22">
        <f>IF(ISERROR(VLOOKUP($B107,'Vysledky (3)'!$B$5:$T$50,19,FALSE)),"",VLOOKUP($B107,'Vysledky (3)'!$B$5:$T$50,19,FALSE))</f>
      </c>
      <c r="F107" s="22">
        <f>IF(ISERROR(VLOOKUP($B107,'Vysledky (4)'!$B$5:$T$50,19,FALSE)),"",VLOOKUP($B107,'Vysledky (4)'!$B$5:$T$50,19,FALSE))</f>
      </c>
      <c r="G107" s="22">
        <f>IF(ISERROR(VLOOKUP($B107,'Vysledky (5)'!$B$5:$T$50,19,FALSE)),"",VLOOKUP($B107,'Vysledky (5)'!$B$5:$T$50,19,FALSE))</f>
      </c>
      <c r="H107" s="22">
        <f>IF(ISERROR(VLOOKUP($B107,'Vysledky (6)'!$B$5:$T$50,19,FALSE)),"",VLOOKUP($B107,'Vysledky (6)'!$B$5:$T$50,19,FALSE))</f>
      </c>
      <c r="I107" s="22">
        <f>IF(ISERROR(VLOOKUP($B107,'Vysledky (7)'!$B$5:$T$50,19,FALSE)),"",VLOOKUP($B107,'Vysledky (7)'!$B$5:$T$50,19,FALSE))</f>
      </c>
      <c r="J107" s="22">
        <f>IF(ISERROR(VLOOKUP($B107,'Vysledky (8)'!$B$5:$T$50,19,FALSE)),"",VLOOKUP($B107,'Vysledky (8)'!$B$5:$T$50,19,FALSE))</f>
      </c>
      <c r="K107" s="22">
        <f>IF(ISERROR(VLOOKUP($B107,'Vysledky (9)'!$B$5:$T$46,19,FALSE)),"",VLOOKUP($B107,'Vysledky (9)'!$B$5:$T$46,19,FALSE))</f>
      </c>
      <c r="L107" s="22">
        <f>IF(ISERROR(VLOOKUP($B107,'Vysledky (10)'!$B$5:$T$50,19,FALSE)),"",VLOOKUP($B107,'Vysledky (10)'!$B$5:$T$50,19,FALSE))</f>
      </c>
      <c r="M107" s="23">
        <f t="shared" si="43"/>
        <v>0</v>
      </c>
      <c r="N107" s="24"/>
      <c r="O107">
        <f t="shared" si="44"/>
        <v>0</v>
      </c>
      <c r="P107">
        <f t="shared" si="45"/>
        <v>0</v>
      </c>
      <c r="Q107" s="25">
        <f t="shared" si="46"/>
        <v>0</v>
      </c>
      <c r="R107" s="25">
        <f t="shared" si="40"/>
        <v>0</v>
      </c>
      <c r="S107" s="25">
        <f t="shared" si="40"/>
        <v>0</v>
      </c>
      <c r="T107" s="25">
        <f t="shared" si="40"/>
        <v>0</v>
      </c>
      <c r="U107">
        <f>O107-SUM(Q107:T107)</f>
        <v>0</v>
      </c>
      <c r="V107">
        <f>U107*V$4</f>
        <v>0</v>
      </c>
      <c r="W107" s="158">
        <f t="shared" si="42"/>
        <v>0</v>
      </c>
      <c r="X107" s="158">
        <f t="shared" si="42"/>
        <v>0</v>
      </c>
      <c r="Y107" s="158">
        <f t="shared" si="42"/>
        <v>0</v>
      </c>
      <c r="Z107" s="158">
        <f t="shared" si="42"/>
        <v>0</v>
      </c>
      <c r="AA107" s="158">
        <f t="shared" si="42"/>
        <v>0</v>
      </c>
      <c r="AB107" s="158">
        <f t="shared" si="42"/>
        <v>0</v>
      </c>
      <c r="AC107" s="159">
        <f>SUM(V107:AB107)</f>
        <v>0</v>
      </c>
      <c r="AD107" s="160" t="e">
        <f>RANK(AC107,AC$6:AC$53)</f>
        <v>#N/A</v>
      </c>
    </row>
  </sheetData>
  <sheetProtection selectLockedCells="1" selectUnlockedCells="1"/>
  <mergeCells count="1">
    <mergeCell ref="A1:C1"/>
  </mergeCells>
  <conditionalFormatting sqref="P6:P107">
    <cfRule type="cellIs" priority="1" dxfId="0" operator="greaterThan" stopIfTrue="1">
      <formula>9</formula>
    </cfRule>
  </conditionalFormatting>
  <printOptions/>
  <pageMargins left="0.7479166666666667" right="0.7479166666666667" top="0.5201388888888889" bottom="0.3798611111111111" header="0.5118055555555555" footer="0.5118055555555555"/>
  <pageSetup fitToHeight="2" fitToWidth="1" horizontalDpi="300" verticalDpi="3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T61"/>
  <sheetViews>
    <sheetView workbookViewId="0" topLeftCell="A1">
      <selection activeCell="W12" sqref="W12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 thickBot="1" thickTop="1">
      <c r="A1" s="563" t="s">
        <v>109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9" t="s">
        <v>99</v>
      </c>
      <c r="B2" s="580"/>
      <c r="C2" s="580"/>
      <c r="D2" s="580"/>
      <c r="E2" s="580"/>
      <c r="F2" s="581">
        <f>IF(MAX(F5:M48)=0," ",MAX(F5:M48))</f>
        <v>236</v>
      </c>
      <c r="G2" s="581"/>
      <c r="H2" s="581"/>
      <c r="I2" s="582"/>
      <c r="J2" s="586" t="s">
        <v>110</v>
      </c>
      <c r="K2" s="587"/>
      <c r="L2" s="587"/>
      <c r="M2" s="587"/>
      <c r="N2" s="587"/>
      <c r="O2" s="587"/>
      <c r="P2" s="587"/>
      <c r="Q2" s="587"/>
      <c r="R2" s="587"/>
      <c r="S2" s="587"/>
      <c r="T2" s="587"/>
    </row>
    <row r="3" spans="1:20" ht="19.5" customHeight="1" thickBot="1" thickTop="1">
      <c r="A3" s="567" t="s">
        <v>39</v>
      </c>
      <c r="B3" s="568" t="s">
        <v>40</v>
      </c>
      <c r="C3" s="30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68"/>
      <c r="C4" s="30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47" t="s">
        <v>33</v>
      </c>
      <c r="C5" s="48"/>
      <c r="D5" s="49">
        <v>3</v>
      </c>
      <c r="E5" s="49">
        <v>18</v>
      </c>
      <c r="F5" s="222">
        <v>225</v>
      </c>
      <c r="G5" s="51">
        <v>195</v>
      </c>
      <c r="H5" s="556">
        <v>200</v>
      </c>
      <c r="I5" s="52">
        <v>179</v>
      </c>
      <c r="J5" s="50">
        <v>165</v>
      </c>
      <c r="K5" s="53">
        <v>158</v>
      </c>
      <c r="L5" s="546">
        <v>209</v>
      </c>
      <c r="M5" s="547">
        <v>213</v>
      </c>
      <c r="N5" s="56"/>
      <c r="O5" s="176">
        <v>422</v>
      </c>
      <c r="P5" s="58">
        <v>1544</v>
      </c>
      <c r="Q5" s="59">
        <v>1562</v>
      </c>
      <c r="R5" s="60">
        <v>193</v>
      </c>
      <c r="S5" s="61">
        <v>35</v>
      </c>
      <c r="T5" s="62">
        <v>60</v>
      </c>
    </row>
    <row r="6" spans="1:20" ht="12.75">
      <c r="A6" s="63">
        <f>A5+1</f>
        <v>2</v>
      </c>
      <c r="B6" s="64" t="s">
        <v>60</v>
      </c>
      <c r="C6" s="65"/>
      <c r="D6" s="66">
        <v>0</v>
      </c>
      <c r="E6" s="66" t="s">
        <v>78</v>
      </c>
      <c r="F6" s="223">
        <v>214</v>
      </c>
      <c r="G6" s="224">
        <v>225</v>
      </c>
      <c r="H6" s="68">
        <v>205</v>
      </c>
      <c r="I6" s="70">
        <v>236</v>
      </c>
      <c r="J6" s="67">
        <v>173</v>
      </c>
      <c r="K6" s="77">
        <v>177</v>
      </c>
      <c r="L6" s="117">
        <v>222</v>
      </c>
      <c r="M6" s="76">
        <v>198</v>
      </c>
      <c r="N6" s="73"/>
      <c r="O6" s="176">
        <v>420</v>
      </c>
      <c r="P6" s="58">
        <v>1650</v>
      </c>
      <c r="Q6" s="59">
        <v>1650</v>
      </c>
      <c r="R6" s="60">
        <v>206.25</v>
      </c>
      <c r="S6" s="74">
        <v>34</v>
      </c>
      <c r="T6" s="75">
        <v>55</v>
      </c>
    </row>
    <row r="7" spans="1:20" ht="12.75">
      <c r="A7" s="63">
        <f>A6+1</f>
        <v>3</v>
      </c>
      <c r="B7" s="64" t="s">
        <v>107</v>
      </c>
      <c r="C7" s="65" t="s">
        <v>69</v>
      </c>
      <c r="D7" s="66">
        <v>8</v>
      </c>
      <c r="E7" s="66">
        <v>48</v>
      </c>
      <c r="F7" s="67">
        <v>208</v>
      </c>
      <c r="G7" s="68">
        <v>178</v>
      </c>
      <c r="H7" s="224">
        <v>223</v>
      </c>
      <c r="I7" s="69">
        <v>132</v>
      </c>
      <c r="J7" s="67">
        <v>181</v>
      </c>
      <c r="K7" s="77">
        <v>195</v>
      </c>
      <c r="L7" s="223">
        <v>200</v>
      </c>
      <c r="M7" s="116">
        <v>203</v>
      </c>
      <c r="N7" s="73"/>
      <c r="O7" s="176">
        <v>403</v>
      </c>
      <c r="P7" s="58">
        <v>1520</v>
      </c>
      <c r="Q7" s="59">
        <v>1568</v>
      </c>
      <c r="R7" s="60">
        <v>190</v>
      </c>
      <c r="S7" s="74">
        <v>33</v>
      </c>
      <c r="T7" s="75">
        <v>50</v>
      </c>
    </row>
    <row r="8" spans="1:20" ht="12.75">
      <c r="A8" s="63">
        <f>A7+1</f>
        <v>4</v>
      </c>
      <c r="B8" s="64" t="s">
        <v>75</v>
      </c>
      <c r="C8" s="65"/>
      <c r="D8" s="66">
        <v>3</v>
      </c>
      <c r="E8" s="66">
        <v>18</v>
      </c>
      <c r="F8" s="67">
        <v>232</v>
      </c>
      <c r="G8" s="68">
        <v>186</v>
      </c>
      <c r="H8" s="68">
        <v>178</v>
      </c>
      <c r="I8" s="69">
        <v>198</v>
      </c>
      <c r="J8" s="67">
        <v>178</v>
      </c>
      <c r="K8" s="70">
        <v>201</v>
      </c>
      <c r="L8" s="71">
        <v>184</v>
      </c>
      <c r="M8" s="76">
        <v>195</v>
      </c>
      <c r="N8" s="73"/>
      <c r="O8" s="176">
        <v>379</v>
      </c>
      <c r="P8" s="58">
        <v>1552</v>
      </c>
      <c r="Q8" s="59">
        <v>1570</v>
      </c>
      <c r="R8" s="60">
        <v>194</v>
      </c>
      <c r="S8" s="74">
        <v>32</v>
      </c>
      <c r="T8" s="75">
        <v>45</v>
      </c>
    </row>
    <row r="9" spans="1:20" ht="12.75">
      <c r="A9" s="63">
        <f>A8+1</f>
        <v>5</v>
      </c>
      <c r="B9" s="64" t="s">
        <v>30</v>
      </c>
      <c r="C9" s="65"/>
      <c r="D9" s="66">
        <v>3</v>
      </c>
      <c r="E9" s="66">
        <v>18</v>
      </c>
      <c r="F9" s="67">
        <v>160</v>
      </c>
      <c r="G9" s="68">
        <v>177</v>
      </c>
      <c r="H9" s="68">
        <v>215</v>
      </c>
      <c r="I9" s="69">
        <v>169</v>
      </c>
      <c r="J9" s="117">
        <v>216</v>
      </c>
      <c r="K9" s="108">
        <v>234</v>
      </c>
      <c r="L9" s="71">
        <v>162</v>
      </c>
      <c r="M9" s="76">
        <v>184</v>
      </c>
      <c r="N9" s="73"/>
      <c r="O9" s="176">
        <v>346</v>
      </c>
      <c r="P9" s="58">
        <v>1517</v>
      </c>
      <c r="Q9" s="59">
        <v>1535</v>
      </c>
      <c r="R9" s="60">
        <v>189.625</v>
      </c>
      <c r="S9" s="74">
        <v>31</v>
      </c>
      <c r="T9" s="75">
        <v>42</v>
      </c>
    </row>
    <row r="10" spans="1:20" ht="12.75">
      <c r="A10" s="63">
        <f>A9+1</f>
        <v>6</v>
      </c>
      <c r="B10" s="64" t="s">
        <v>36</v>
      </c>
      <c r="C10" s="65"/>
      <c r="D10" s="66">
        <v>5</v>
      </c>
      <c r="E10" s="66">
        <v>30</v>
      </c>
      <c r="F10" s="67">
        <v>188</v>
      </c>
      <c r="G10" s="68">
        <v>179</v>
      </c>
      <c r="H10" s="68">
        <v>182</v>
      </c>
      <c r="I10" s="69">
        <v>168</v>
      </c>
      <c r="J10" s="67">
        <v>188</v>
      </c>
      <c r="K10" s="77">
        <v>192</v>
      </c>
      <c r="L10" s="71">
        <v>143</v>
      </c>
      <c r="M10" s="76">
        <v>198</v>
      </c>
      <c r="N10" s="73"/>
      <c r="O10" s="176">
        <v>341</v>
      </c>
      <c r="P10" s="58">
        <v>1438</v>
      </c>
      <c r="Q10" s="59">
        <v>1468</v>
      </c>
      <c r="R10" s="60">
        <v>179.75</v>
      </c>
      <c r="S10" s="74">
        <v>30</v>
      </c>
      <c r="T10" s="75">
        <v>39</v>
      </c>
    </row>
    <row r="11" spans="1:20" ht="12.75">
      <c r="A11" s="63">
        <v>7</v>
      </c>
      <c r="B11" s="78" t="s">
        <v>70</v>
      </c>
      <c r="C11" s="79"/>
      <c r="D11" s="66">
        <v>3</v>
      </c>
      <c r="E11" s="66">
        <v>18</v>
      </c>
      <c r="F11" s="67">
        <v>177</v>
      </c>
      <c r="G11" s="68">
        <v>161</v>
      </c>
      <c r="H11" s="68">
        <v>158</v>
      </c>
      <c r="I11" s="69">
        <v>186</v>
      </c>
      <c r="J11" s="67">
        <v>201</v>
      </c>
      <c r="K11" s="77">
        <v>214</v>
      </c>
      <c r="L11" s="71">
        <v>167</v>
      </c>
      <c r="M11" s="76">
        <v>173</v>
      </c>
      <c r="N11" s="73"/>
      <c r="O11" s="176">
        <v>340</v>
      </c>
      <c r="P11" s="58">
        <v>1437</v>
      </c>
      <c r="Q11" s="59">
        <v>1455</v>
      </c>
      <c r="R11" s="60">
        <v>179.625</v>
      </c>
      <c r="S11" s="74">
        <v>29</v>
      </c>
      <c r="T11" s="75">
        <v>36</v>
      </c>
    </row>
    <row r="12" spans="1:20" ht="12.75">
      <c r="A12" s="63">
        <f aca="true" t="shared" si="0" ref="A12:A39">A11+1</f>
        <v>8</v>
      </c>
      <c r="B12" s="78" t="s">
        <v>14</v>
      </c>
      <c r="C12" s="79"/>
      <c r="D12" s="66">
        <v>3</v>
      </c>
      <c r="E12" s="66">
        <v>18</v>
      </c>
      <c r="F12" s="67">
        <v>203</v>
      </c>
      <c r="G12" s="68">
        <v>190</v>
      </c>
      <c r="H12" s="68">
        <v>158</v>
      </c>
      <c r="I12" s="69">
        <v>178</v>
      </c>
      <c r="J12" s="67">
        <v>193</v>
      </c>
      <c r="K12" s="77">
        <v>168</v>
      </c>
      <c r="L12" s="71">
        <v>173</v>
      </c>
      <c r="M12" s="76">
        <v>160</v>
      </c>
      <c r="N12" s="73"/>
      <c r="O12" s="176">
        <v>333</v>
      </c>
      <c r="P12" s="58">
        <v>1423</v>
      </c>
      <c r="Q12" s="59">
        <v>1441</v>
      </c>
      <c r="R12" s="60">
        <v>177.875</v>
      </c>
      <c r="S12" s="74">
        <v>28</v>
      </c>
      <c r="T12" s="75">
        <v>34</v>
      </c>
    </row>
    <row r="13" spans="1:20" ht="12.75">
      <c r="A13" s="63">
        <f t="shared" si="0"/>
        <v>9</v>
      </c>
      <c r="B13" s="78" t="s">
        <v>12</v>
      </c>
      <c r="C13" s="79"/>
      <c r="D13" s="66">
        <v>10</v>
      </c>
      <c r="E13" s="66">
        <v>60</v>
      </c>
      <c r="F13" s="67">
        <v>190</v>
      </c>
      <c r="G13" s="68">
        <v>175</v>
      </c>
      <c r="H13" s="68">
        <v>184</v>
      </c>
      <c r="I13" s="69">
        <v>135</v>
      </c>
      <c r="J13" s="223">
        <v>223</v>
      </c>
      <c r="K13" s="77">
        <v>123</v>
      </c>
      <c r="L13" s="71">
        <v>178</v>
      </c>
      <c r="M13" s="76">
        <v>147</v>
      </c>
      <c r="N13" s="73"/>
      <c r="O13" s="176">
        <v>325</v>
      </c>
      <c r="P13" s="58">
        <v>1355</v>
      </c>
      <c r="Q13" s="59">
        <v>1415</v>
      </c>
      <c r="R13" s="60">
        <v>169.375</v>
      </c>
      <c r="S13" s="74">
        <v>27</v>
      </c>
      <c r="T13" s="75">
        <v>32</v>
      </c>
    </row>
    <row r="14" spans="1:20" ht="12.75">
      <c r="A14" s="63">
        <f t="shared" si="0"/>
        <v>10</v>
      </c>
      <c r="B14" s="80" t="s">
        <v>104</v>
      </c>
      <c r="C14" s="81"/>
      <c r="D14" s="66">
        <v>8</v>
      </c>
      <c r="E14" s="66">
        <v>48</v>
      </c>
      <c r="F14" s="67">
        <v>188</v>
      </c>
      <c r="G14" s="68">
        <v>136</v>
      </c>
      <c r="H14" s="68">
        <v>198</v>
      </c>
      <c r="I14" s="69">
        <v>180</v>
      </c>
      <c r="J14" s="67">
        <v>134</v>
      </c>
      <c r="K14" s="77">
        <v>180</v>
      </c>
      <c r="L14" s="71">
        <v>142</v>
      </c>
      <c r="M14" s="76">
        <v>181</v>
      </c>
      <c r="N14" s="73"/>
      <c r="O14" s="176">
        <v>323</v>
      </c>
      <c r="P14" s="58">
        <v>1339</v>
      </c>
      <c r="Q14" s="59">
        <v>1387</v>
      </c>
      <c r="R14" s="60">
        <v>167.375</v>
      </c>
      <c r="S14" s="74">
        <v>26</v>
      </c>
      <c r="T14" s="75">
        <v>30</v>
      </c>
    </row>
    <row r="15" spans="1:20" ht="12.75">
      <c r="A15" s="63">
        <f t="shared" si="0"/>
        <v>11</v>
      </c>
      <c r="B15" s="80" t="s">
        <v>10</v>
      </c>
      <c r="C15" s="81"/>
      <c r="D15" s="66">
        <v>8</v>
      </c>
      <c r="E15" s="66">
        <v>48</v>
      </c>
      <c r="F15" s="67">
        <v>183</v>
      </c>
      <c r="G15" s="68">
        <v>199</v>
      </c>
      <c r="H15" s="68">
        <v>140</v>
      </c>
      <c r="I15" s="69">
        <v>164</v>
      </c>
      <c r="J15" s="67">
        <v>176</v>
      </c>
      <c r="K15" s="77">
        <v>180</v>
      </c>
      <c r="L15" s="71">
        <v>151</v>
      </c>
      <c r="M15" s="76">
        <v>172</v>
      </c>
      <c r="N15" s="73"/>
      <c r="O15" s="176">
        <v>323</v>
      </c>
      <c r="P15" s="58">
        <v>1365</v>
      </c>
      <c r="Q15" s="59">
        <v>1413</v>
      </c>
      <c r="R15" s="60">
        <v>170.625</v>
      </c>
      <c r="S15" s="74">
        <v>25</v>
      </c>
      <c r="T15" s="75">
        <v>28</v>
      </c>
    </row>
    <row r="16" spans="1:20" ht="13.5" thickBot="1">
      <c r="A16" s="82">
        <f t="shared" si="0"/>
        <v>12</v>
      </c>
      <c r="B16" s="83" t="s">
        <v>37</v>
      </c>
      <c r="C16" s="84" t="s">
        <v>69</v>
      </c>
      <c r="D16" s="85">
        <v>5</v>
      </c>
      <c r="E16" s="85">
        <v>30</v>
      </c>
      <c r="F16" s="86">
        <v>207</v>
      </c>
      <c r="G16" s="87">
        <v>195</v>
      </c>
      <c r="H16" s="87">
        <v>158</v>
      </c>
      <c r="I16" s="88">
        <v>178</v>
      </c>
      <c r="J16" s="86">
        <v>151</v>
      </c>
      <c r="K16" s="111">
        <v>157</v>
      </c>
      <c r="L16" s="90">
        <v>171</v>
      </c>
      <c r="M16" s="91">
        <v>141</v>
      </c>
      <c r="N16" s="92"/>
      <c r="O16" s="177">
        <v>312</v>
      </c>
      <c r="P16" s="94">
        <v>1358</v>
      </c>
      <c r="Q16" s="95">
        <v>1388</v>
      </c>
      <c r="R16" s="96">
        <v>169.75</v>
      </c>
      <c r="S16" s="97">
        <v>24</v>
      </c>
      <c r="T16" s="98">
        <v>26</v>
      </c>
    </row>
    <row r="17" spans="1:20" ht="13.5" thickTop="1">
      <c r="A17" s="46">
        <f t="shared" si="0"/>
        <v>13</v>
      </c>
      <c r="B17" s="99" t="s">
        <v>35</v>
      </c>
      <c r="C17" s="100"/>
      <c r="D17" s="49">
        <v>14</v>
      </c>
      <c r="E17" s="49">
        <v>84</v>
      </c>
      <c r="F17" s="50">
        <v>157</v>
      </c>
      <c r="G17" s="51">
        <v>156</v>
      </c>
      <c r="H17" s="51">
        <v>158</v>
      </c>
      <c r="I17" s="52">
        <v>158</v>
      </c>
      <c r="J17" s="50">
        <v>176</v>
      </c>
      <c r="K17" s="53">
        <v>174</v>
      </c>
      <c r="L17" s="54"/>
      <c r="M17" s="55"/>
      <c r="N17" s="56"/>
      <c r="O17" s="101"/>
      <c r="P17" s="102">
        <v>979</v>
      </c>
      <c r="Q17" s="103">
        <v>1063</v>
      </c>
      <c r="R17" s="104">
        <v>163.16666666666666</v>
      </c>
      <c r="S17" s="61">
        <v>23</v>
      </c>
      <c r="T17" s="105">
        <v>24</v>
      </c>
    </row>
    <row r="18" spans="1:20" ht="12.75">
      <c r="A18" s="63">
        <f t="shared" si="0"/>
        <v>14</v>
      </c>
      <c r="B18" s="106" t="s">
        <v>87</v>
      </c>
      <c r="C18" s="107"/>
      <c r="D18" s="66">
        <v>14</v>
      </c>
      <c r="E18" s="66">
        <v>84</v>
      </c>
      <c r="F18" s="67">
        <v>180</v>
      </c>
      <c r="G18" s="68">
        <v>176</v>
      </c>
      <c r="H18" s="68">
        <v>165</v>
      </c>
      <c r="I18" s="69">
        <v>124</v>
      </c>
      <c r="J18" s="67">
        <v>177</v>
      </c>
      <c r="K18" s="77">
        <v>151</v>
      </c>
      <c r="L18" s="71"/>
      <c r="M18" s="76"/>
      <c r="N18" s="73"/>
      <c r="O18" s="57"/>
      <c r="P18" s="58">
        <v>973</v>
      </c>
      <c r="Q18" s="59">
        <v>1057</v>
      </c>
      <c r="R18" s="60">
        <v>162.16666666666666</v>
      </c>
      <c r="S18" s="74">
        <v>22</v>
      </c>
      <c r="T18" s="75">
        <v>23</v>
      </c>
    </row>
    <row r="19" spans="1:20" ht="12.75">
      <c r="A19" s="63">
        <f t="shared" si="0"/>
        <v>15</v>
      </c>
      <c r="B19" s="106" t="s">
        <v>26</v>
      </c>
      <c r="C19" s="107"/>
      <c r="D19" s="66">
        <v>10</v>
      </c>
      <c r="E19" s="66">
        <v>60</v>
      </c>
      <c r="F19" s="67">
        <v>169</v>
      </c>
      <c r="G19" s="68">
        <v>170</v>
      </c>
      <c r="H19" s="68">
        <v>178</v>
      </c>
      <c r="I19" s="69">
        <v>182</v>
      </c>
      <c r="J19" s="67">
        <v>137</v>
      </c>
      <c r="K19" s="77">
        <v>145</v>
      </c>
      <c r="L19" s="71"/>
      <c r="M19" s="76"/>
      <c r="N19" s="73"/>
      <c r="O19" s="57"/>
      <c r="P19" s="58">
        <v>981</v>
      </c>
      <c r="Q19" s="59">
        <v>1041</v>
      </c>
      <c r="R19" s="60">
        <v>163.5</v>
      </c>
      <c r="S19" s="74">
        <v>21</v>
      </c>
      <c r="T19" s="75">
        <v>22</v>
      </c>
    </row>
    <row r="20" spans="1:20" ht="12.75">
      <c r="A20" s="63">
        <f t="shared" si="0"/>
        <v>16</v>
      </c>
      <c r="B20" s="64" t="s">
        <v>71</v>
      </c>
      <c r="C20" s="65"/>
      <c r="D20" s="66">
        <v>8</v>
      </c>
      <c r="E20" s="66">
        <v>48</v>
      </c>
      <c r="F20" s="67">
        <v>209</v>
      </c>
      <c r="G20" s="68">
        <v>182</v>
      </c>
      <c r="H20" s="68">
        <v>190</v>
      </c>
      <c r="I20" s="69">
        <v>130</v>
      </c>
      <c r="J20" s="67">
        <v>139</v>
      </c>
      <c r="K20" s="77">
        <v>137</v>
      </c>
      <c r="L20" s="71"/>
      <c r="M20" s="76"/>
      <c r="N20" s="73"/>
      <c r="O20" s="57"/>
      <c r="P20" s="58">
        <v>987</v>
      </c>
      <c r="Q20" s="59">
        <v>1035</v>
      </c>
      <c r="R20" s="60">
        <v>164.5</v>
      </c>
      <c r="S20" s="74">
        <v>20</v>
      </c>
      <c r="T20" s="75">
        <v>21</v>
      </c>
    </row>
    <row r="21" spans="1:20" ht="12.75">
      <c r="A21" s="63">
        <f t="shared" si="0"/>
        <v>17</v>
      </c>
      <c r="B21" s="78" t="s">
        <v>64</v>
      </c>
      <c r="C21" s="79"/>
      <c r="D21" s="66">
        <v>18</v>
      </c>
      <c r="E21" s="66">
        <v>108</v>
      </c>
      <c r="F21" s="67">
        <v>150</v>
      </c>
      <c r="G21" s="68">
        <v>174</v>
      </c>
      <c r="H21" s="68">
        <v>210</v>
      </c>
      <c r="I21" s="69">
        <v>106</v>
      </c>
      <c r="J21" s="67">
        <v>140</v>
      </c>
      <c r="K21" s="77">
        <v>147</v>
      </c>
      <c r="L21" s="71"/>
      <c r="M21" s="76"/>
      <c r="N21" s="73"/>
      <c r="O21" s="57"/>
      <c r="P21" s="58">
        <v>927</v>
      </c>
      <c r="Q21" s="59">
        <v>1035</v>
      </c>
      <c r="R21" s="60">
        <v>154.5</v>
      </c>
      <c r="S21" s="74">
        <v>19</v>
      </c>
      <c r="T21" s="75">
        <v>20</v>
      </c>
    </row>
    <row r="22" spans="1:20" ht="12.75">
      <c r="A22" s="63">
        <f t="shared" si="0"/>
        <v>18</v>
      </c>
      <c r="B22" s="64" t="s">
        <v>74</v>
      </c>
      <c r="C22" s="65"/>
      <c r="D22" s="66">
        <v>3</v>
      </c>
      <c r="E22" s="66">
        <v>18</v>
      </c>
      <c r="F22" s="67">
        <v>182</v>
      </c>
      <c r="G22" s="68">
        <v>158</v>
      </c>
      <c r="H22" s="68">
        <v>200</v>
      </c>
      <c r="I22" s="69">
        <v>175</v>
      </c>
      <c r="J22" s="67">
        <v>160</v>
      </c>
      <c r="K22" s="77">
        <v>125</v>
      </c>
      <c r="L22" s="71"/>
      <c r="M22" s="76"/>
      <c r="N22" s="73"/>
      <c r="O22" s="57"/>
      <c r="P22" s="58">
        <v>1000</v>
      </c>
      <c r="Q22" s="59">
        <v>1018</v>
      </c>
      <c r="R22" s="60">
        <v>166.66666666666666</v>
      </c>
      <c r="S22" s="74">
        <v>18</v>
      </c>
      <c r="T22" s="75">
        <v>19</v>
      </c>
    </row>
    <row r="23" spans="1:20" ht="12.75">
      <c r="A23" s="63">
        <f t="shared" si="0"/>
        <v>19</v>
      </c>
      <c r="B23" s="64" t="s">
        <v>66</v>
      </c>
      <c r="C23" s="65"/>
      <c r="D23" s="66">
        <v>10</v>
      </c>
      <c r="E23" s="66">
        <v>60</v>
      </c>
      <c r="F23" s="67">
        <v>180</v>
      </c>
      <c r="G23" s="68">
        <v>158</v>
      </c>
      <c r="H23" s="68">
        <v>178</v>
      </c>
      <c r="I23" s="69">
        <v>150</v>
      </c>
      <c r="J23" s="67">
        <v>136</v>
      </c>
      <c r="K23" s="77">
        <v>150</v>
      </c>
      <c r="L23" s="71"/>
      <c r="M23" s="72"/>
      <c r="N23" s="73"/>
      <c r="O23" s="57"/>
      <c r="P23" s="58">
        <v>952</v>
      </c>
      <c r="Q23" s="59">
        <v>1012</v>
      </c>
      <c r="R23" s="60">
        <v>158.66666666666666</v>
      </c>
      <c r="S23" s="74">
        <v>17</v>
      </c>
      <c r="T23" s="75">
        <v>18</v>
      </c>
    </row>
    <row r="24" spans="1:20" ht="12.75">
      <c r="A24" s="63">
        <f t="shared" si="0"/>
        <v>20</v>
      </c>
      <c r="B24" s="80" t="s">
        <v>28</v>
      </c>
      <c r="C24" s="81"/>
      <c r="D24" s="66">
        <v>16</v>
      </c>
      <c r="E24" s="66">
        <v>96</v>
      </c>
      <c r="F24" s="67">
        <v>131</v>
      </c>
      <c r="G24" s="68">
        <v>159</v>
      </c>
      <c r="H24" s="68">
        <v>159</v>
      </c>
      <c r="I24" s="69">
        <v>175</v>
      </c>
      <c r="J24" s="67">
        <v>146</v>
      </c>
      <c r="K24" s="77">
        <v>144</v>
      </c>
      <c r="L24" s="71"/>
      <c r="M24" s="76"/>
      <c r="N24" s="73"/>
      <c r="O24" s="57"/>
      <c r="P24" s="58">
        <v>914</v>
      </c>
      <c r="Q24" s="59">
        <v>1010</v>
      </c>
      <c r="R24" s="60">
        <v>152.33333333333334</v>
      </c>
      <c r="S24" s="74">
        <v>16</v>
      </c>
      <c r="T24" s="75">
        <v>17</v>
      </c>
    </row>
    <row r="25" spans="1:20" ht="12.75">
      <c r="A25" s="63">
        <f t="shared" si="0"/>
        <v>21</v>
      </c>
      <c r="B25" s="64" t="s">
        <v>19</v>
      </c>
      <c r="C25" s="65"/>
      <c r="D25" s="66">
        <v>8</v>
      </c>
      <c r="E25" s="66">
        <v>48</v>
      </c>
      <c r="F25" s="67">
        <v>136</v>
      </c>
      <c r="G25" s="68">
        <v>167</v>
      </c>
      <c r="H25" s="68">
        <v>162</v>
      </c>
      <c r="I25" s="69">
        <v>175</v>
      </c>
      <c r="J25" s="67">
        <v>145</v>
      </c>
      <c r="K25" s="77">
        <v>169</v>
      </c>
      <c r="L25" s="71"/>
      <c r="M25" s="76"/>
      <c r="N25" s="73"/>
      <c r="O25" s="57"/>
      <c r="P25" s="58">
        <v>954</v>
      </c>
      <c r="Q25" s="59">
        <v>1002</v>
      </c>
      <c r="R25" s="60">
        <v>159</v>
      </c>
      <c r="S25" s="74">
        <v>15</v>
      </c>
      <c r="T25" s="75">
        <v>16</v>
      </c>
    </row>
    <row r="26" spans="1:20" ht="12.75">
      <c r="A26" s="63">
        <f t="shared" si="0"/>
        <v>22</v>
      </c>
      <c r="B26" s="80" t="s">
        <v>73</v>
      </c>
      <c r="C26" s="81"/>
      <c r="D26" s="66">
        <v>14</v>
      </c>
      <c r="E26" s="66">
        <v>84</v>
      </c>
      <c r="F26" s="67">
        <v>147</v>
      </c>
      <c r="G26" s="68">
        <v>146</v>
      </c>
      <c r="H26" s="68">
        <v>149</v>
      </c>
      <c r="I26" s="69">
        <v>179</v>
      </c>
      <c r="J26" s="67">
        <v>167</v>
      </c>
      <c r="K26" s="77">
        <v>121</v>
      </c>
      <c r="L26" s="71"/>
      <c r="M26" s="76"/>
      <c r="N26" s="73"/>
      <c r="O26" s="57"/>
      <c r="P26" s="58">
        <v>909</v>
      </c>
      <c r="Q26" s="59">
        <v>993</v>
      </c>
      <c r="R26" s="60">
        <v>151.5</v>
      </c>
      <c r="S26" s="74">
        <v>14</v>
      </c>
      <c r="T26" s="75">
        <v>15</v>
      </c>
    </row>
    <row r="27" spans="1:20" ht="12.75">
      <c r="A27" s="63">
        <f t="shared" si="0"/>
        <v>23</v>
      </c>
      <c r="B27" s="64" t="s">
        <v>38</v>
      </c>
      <c r="C27" s="65"/>
      <c r="D27" s="66">
        <v>8</v>
      </c>
      <c r="E27" s="66">
        <v>48</v>
      </c>
      <c r="F27" s="67">
        <v>179</v>
      </c>
      <c r="G27" s="68">
        <v>180</v>
      </c>
      <c r="H27" s="68">
        <v>134</v>
      </c>
      <c r="I27" s="69">
        <v>171</v>
      </c>
      <c r="J27" s="67">
        <v>145</v>
      </c>
      <c r="K27" s="77">
        <v>123</v>
      </c>
      <c r="L27" s="71"/>
      <c r="M27" s="76"/>
      <c r="N27" s="73"/>
      <c r="O27" s="57"/>
      <c r="P27" s="58">
        <v>932</v>
      </c>
      <c r="Q27" s="59">
        <v>980</v>
      </c>
      <c r="R27" s="60">
        <v>155.33333333333334</v>
      </c>
      <c r="S27" s="74">
        <v>13</v>
      </c>
      <c r="T27" s="75">
        <v>14</v>
      </c>
    </row>
    <row r="28" spans="1:20" ht="13.5" thickBot="1">
      <c r="A28" s="82">
        <f t="shared" si="0"/>
        <v>24</v>
      </c>
      <c r="B28" s="109" t="s">
        <v>23</v>
      </c>
      <c r="C28" s="110"/>
      <c r="D28" s="85">
        <v>14</v>
      </c>
      <c r="E28" s="85">
        <v>84</v>
      </c>
      <c r="F28" s="86">
        <v>168</v>
      </c>
      <c r="G28" s="87">
        <v>144</v>
      </c>
      <c r="H28" s="87">
        <v>157</v>
      </c>
      <c r="I28" s="88">
        <v>160</v>
      </c>
      <c r="J28" s="86">
        <v>126</v>
      </c>
      <c r="K28" s="111">
        <v>119</v>
      </c>
      <c r="L28" s="90"/>
      <c r="M28" s="91"/>
      <c r="N28" s="92"/>
      <c r="O28" s="93"/>
      <c r="P28" s="94">
        <v>874</v>
      </c>
      <c r="Q28" s="95">
        <v>958</v>
      </c>
      <c r="R28" s="96">
        <v>145.66666666666666</v>
      </c>
      <c r="S28" s="97">
        <v>12</v>
      </c>
      <c r="T28" s="98">
        <v>13</v>
      </c>
    </row>
    <row r="29" spans="1:20" ht="13.5" thickTop="1">
      <c r="A29" s="46">
        <f t="shared" si="0"/>
        <v>25</v>
      </c>
      <c r="B29" s="99" t="s">
        <v>31</v>
      </c>
      <c r="C29" s="100"/>
      <c r="D29" s="49">
        <v>3</v>
      </c>
      <c r="E29" s="49">
        <v>12</v>
      </c>
      <c r="F29" s="50">
        <v>166</v>
      </c>
      <c r="G29" s="51">
        <v>202</v>
      </c>
      <c r="H29" s="51">
        <v>159</v>
      </c>
      <c r="I29" s="52">
        <v>198</v>
      </c>
      <c r="J29" s="50"/>
      <c r="K29" s="53"/>
      <c r="L29" s="54"/>
      <c r="M29" s="55"/>
      <c r="N29" s="56"/>
      <c r="O29" s="101"/>
      <c r="P29" s="102">
        <v>725</v>
      </c>
      <c r="Q29" s="103">
        <v>737</v>
      </c>
      <c r="R29" s="104">
        <v>181.25</v>
      </c>
      <c r="S29" s="61">
        <v>11</v>
      </c>
      <c r="T29" s="105">
        <v>12</v>
      </c>
    </row>
    <row r="30" spans="1:20" ht="12.75">
      <c r="A30" s="63">
        <f t="shared" si="0"/>
        <v>26</v>
      </c>
      <c r="B30" s="64" t="s">
        <v>27</v>
      </c>
      <c r="C30" s="65"/>
      <c r="D30" s="66">
        <v>10</v>
      </c>
      <c r="E30" s="66">
        <v>40</v>
      </c>
      <c r="F30" s="67">
        <v>141</v>
      </c>
      <c r="G30" s="68">
        <v>170</v>
      </c>
      <c r="H30" s="68">
        <v>188</v>
      </c>
      <c r="I30" s="69">
        <v>128</v>
      </c>
      <c r="J30" s="67"/>
      <c r="K30" s="77"/>
      <c r="L30" s="71"/>
      <c r="M30" s="76"/>
      <c r="N30" s="73"/>
      <c r="O30" s="112"/>
      <c r="P30" s="113">
        <v>627</v>
      </c>
      <c r="Q30" s="114">
        <v>667</v>
      </c>
      <c r="R30" s="115">
        <v>156.75</v>
      </c>
      <c r="S30" s="74">
        <v>10</v>
      </c>
      <c r="T30" s="75">
        <v>11</v>
      </c>
    </row>
    <row r="31" spans="1:20" ht="12.75">
      <c r="A31" s="63">
        <f t="shared" si="0"/>
        <v>27</v>
      </c>
      <c r="B31" s="64" t="s">
        <v>13</v>
      </c>
      <c r="C31" s="65"/>
      <c r="D31" s="66">
        <v>9</v>
      </c>
      <c r="E31" s="66">
        <v>36</v>
      </c>
      <c r="F31" s="67">
        <v>145</v>
      </c>
      <c r="G31" s="68">
        <v>183</v>
      </c>
      <c r="H31" s="68">
        <v>145</v>
      </c>
      <c r="I31" s="69">
        <v>156</v>
      </c>
      <c r="J31" s="67"/>
      <c r="K31" s="77"/>
      <c r="L31" s="71"/>
      <c r="M31" s="116"/>
      <c r="N31" s="73"/>
      <c r="O31" s="112"/>
      <c r="P31" s="113">
        <v>629</v>
      </c>
      <c r="Q31" s="114">
        <v>665</v>
      </c>
      <c r="R31" s="115">
        <v>157.25</v>
      </c>
      <c r="S31" s="74">
        <v>9</v>
      </c>
      <c r="T31" s="75">
        <v>10</v>
      </c>
    </row>
    <row r="32" spans="1:20" ht="12.75">
      <c r="A32" s="63">
        <f t="shared" si="0"/>
        <v>28</v>
      </c>
      <c r="B32" s="64" t="s">
        <v>77</v>
      </c>
      <c r="C32" s="65"/>
      <c r="D32" s="66">
        <v>8</v>
      </c>
      <c r="E32" s="66">
        <v>32</v>
      </c>
      <c r="F32" s="67">
        <v>140</v>
      </c>
      <c r="G32" s="68">
        <v>157</v>
      </c>
      <c r="H32" s="68">
        <v>167</v>
      </c>
      <c r="I32" s="69">
        <v>158</v>
      </c>
      <c r="J32" s="67"/>
      <c r="K32" s="77"/>
      <c r="L32" s="71"/>
      <c r="M32" s="72"/>
      <c r="N32" s="73"/>
      <c r="O32" s="112"/>
      <c r="P32" s="113">
        <v>622</v>
      </c>
      <c r="Q32" s="114">
        <v>654</v>
      </c>
      <c r="R32" s="115">
        <v>155.5</v>
      </c>
      <c r="S32" s="74">
        <v>8</v>
      </c>
      <c r="T32" s="75">
        <v>9</v>
      </c>
    </row>
    <row r="33" spans="1:20" ht="12.75">
      <c r="A33" s="63">
        <f t="shared" si="0"/>
        <v>29</v>
      </c>
      <c r="B33" s="64" t="s">
        <v>34</v>
      </c>
      <c r="C33" s="65"/>
      <c r="D33" s="66">
        <v>5</v>
      </c>
      <c r="E33" s="66">
        <v>20</v>
      </c>
      <c r="F33" s="67">
        <v>153</v>
      </c>
      <c r="G33" s="68">
        <v>170</v>
      </c>
      <c r="H33" s="68">
        <v>136</v>
      </c>
      <c r="I33" s="69">
        <v>171</v>
      </c>
      <c r="J33" s="67"/>
      <c r="K33" s="77"/>
      <c r="L33" s="71"/>
      <c r="M33" s="76"/>
      <c r="N33" s="73"/>
      <c r="O33" s="112"/>
      <c r="P33" s="113">
        <v>630</v>
      </c>
      <c r="Q33" s="114">
        <v>650</v>
      </c>
      <c r="R33" s="115">
        <v>157.5</v>
      </c>
      <c r="S33" s="74">
        <v>7</v>
      </c>
      <c r="T33" s="75">
        <v>8</v>
      </c>
    </row>
    <row r="34" spans="1:20" ht="12.75">
      <c r="A34" s="63">
        <f t="shared" si="0"/>
        <v>30</v>
      </c>
      <c r="B34" s="80" t="s">
        <v>108</v>
      </c>
      <c r="C34" s="81"/>
      <c r="D34" s="66">
        <v>8</v>
      </c>
      <c r="E34" s="66">
        <v>32</v>
      </c>
      <c r="F34" s="67">
        <v>138</v>
      </c>
      <c r="G34" s="68">
        <v>156</v>
      </c>
      <c r="H34" s="68">
        <v>128</v>
      </c>
      <c r="I34" s="69">
        <v>195</v>
      </c>
      <c r="J34" s="67"/>
      <c r="K34" s="70"/>
      <c r="L34" s="71"/>
      <c r="M34" s="72"/>
      <c r="N34" s="73"/>
      <c r="O34" s="112"/>
      <c r="P34" s="113">
        <v>617</v>
      </c>
      <c r="Q34" s="114">
        <v>649</v>
      </c>
      <c r="R34" s="115">
        <v>154.25</v>
      </c>
      <c r="S34" s="74">
        <v>6</v>
      </c>
      <c r="T34" s="75">
        <v>7</v>
      </c>
    </row>
    <row r="35" spans="1:20" ht="12.75">
      <c r="A35" s="63">
        <f t="shared" si="0"/>
        <v>31</v>
      </c>
      <c r="B35" s="78" t="s">
        <v>67</v>
      </c>
      <c r="C35" s="79"/>
      <c r="D35" s="66">
        <v>5</v>
      </c>
      <c r="E35" s="66">
        <v>20</v>
      </c>
      <c r="F35" s="67">
        <v>160</v>
      </c>
      <c r="G35" s="68">
        <v>154</v>
      </c>
      <c r="H35" s="68">
        <v>149</v>
      </c>
      <c r="I35" s="69">
        <v>157</v>
      </c>
      <c r="J35" s="67"/>
      <c r="K35" s="77"/>
      <c r="L35" s="117"/>
      <c r="M35" s="76"/>
      <c r="N35" s="73"/>
      <c r="O35" s="112"/>
      <c r="P35" s="113">
        <v>620</v>
      </c>
      <c r="Q35" s="114">
        <v>640</v>
      </c>
      <c r="R35" s="115">
        <v>155</v>
      </c>
      <c r="S35" s="74">
        <v>5</v>
      </c>
      <c r="T35" s="75">
        <v>6</v>
      </c>
    </row>
    <row r="36" spans="1:20" ht="12.75">
      <c r="A36" s="63">
        <f t="shared" si="0"/>
        <v>32</v>
      </c>
      <c r="B36" s="64" t="s">
        <v>29</v>
      </c>
      <c r="C36" s="65"/>
      <c r="D36" s="66">
        <v>16</v>
      </c>
      <c r="E36" s="66">
        <v>64</v>
      </c>
      <c r="F36" s="67">
        <v>146</v>
      </c>
      <c r="G36" s="68">
        <v>146</v>
      </c>
      <c r="H36" s="68">
        <v>154</v>
      </c>
      <c r="I36" s="69">
        <v>128</v>
      </c>
      <c r="J36" s="67"/>
      <c r="K36" s="77"/>
      <c r="L36" s="117"/>
      <c r="M36" s="76"/>
      <c r="N36" s="73"/>
      <c r="O36" s="112"/>
      <c r="P36" s="113">
        <v>574</v>
      </c>
      <c r="Q36" s="114">
        <v>638</v>
      </c>
      <c r="R36" s="115">
        <v>143.5</v>
      </c>
      <c r="S36" s="74">
        <v>4</v>
      </c>
      <c r="T36" s="75">
        <v>5</v>
      </c>
    </row>
    <row r="37" spans="1:20" ht="12.75">
      <c r="A37" s="63">
        <f t="shared" si="0"/>
        <v>33</v>
      </c>
      <c r="B37" s="80" t="s">
        <v>68</v>
      </c>
      <c r="C37" s="81"/>
      <c r="D37" s="66">
        <v>12</v>
      </c>
      <c r="E37" s="66">
        <v>48</v>
      </c>
      <c r="F37" s="67">
        <v>159</v>
      </c>
      <c r="G37" s="68">
        <v>124</v>
      </c>
      <c r="H37" s="68">
        <v>164</v>
      </c>
      <c r="I37" s="69">
        <v>135</v>
      </c>
      <c r="J37" s="67"/>
      <c r="K37" s="77"/>
      <c r="L37" s="71"/>
      <c r="M37" s="76"/>
      <c r="N37" s="73"/>
      <c r="O37" s="112"/>
      <c r="P37" s="113">
        <v>582</v>
      </c>
      <c r="Q37" s="114">
        <v>630</v>
      </c>
      <c r="R37" s="115">
        <v>145.5</v>
      </c>
      <c r="S37" s="74">
        <v>3</v>
      </c>
      <c r="T37" s="75">
        <v>4</v>
      </c>
    </row>
    <row r="38" spans="1:20" ht="12.75">
      <c r="A38" s="63">
        <f t="shared" si="0"/>
        <v>34</v>
      </c>
      <c r="B38" s="78" t="s">
        <v>11</v>
      </c>
      <c r="C38" s="79"/>
      <c r="D38" s="66">
        <v>5</v>
      </c>
      <c r="E38" s="66">
        <v>20</v>
      </c>
      <c r="F38" s="67">
        <v>136</v>
      </c>
      <c r="G38" s="68">
        <v>177</v>
      </c>
      <c r="H38" s="68">
        <v>144</v>
      </c>
      <c r="I38" s="69">
        <v>135</v>
      </c>
      <c r="J38" s="67"/>
      <c r="K38" s="77"/>
      <c r="L38" s="71"/>
      <c r="M38" s="76"/>
      <c r="N38" s="73"/>
      <c r="O38" s="112"/>
      <c r="P38" s="113">
        <v>592</v>
      </c>
      <c r="Q38" s="114">
        <v>612</v>
      </c>
      <c r="R38" s="115">
        <v>148</v>
      </c>
      <c r="S38" s="74">
        <v>2</v>
      </c>
      <c r="T38" s="75">
        <v>3</v>
      </c>
    </row>
    <row r="39" spans="1:20" ht="13.5" thickBot="1">
      <c r="A39" s="82">
        <f t="shared" si="0"/>
        <v>35</v>
      </c>
      <c r="B39" s="83" t="s">
        <v>95</v>
      </c>
      <c r="C39" s="84"/>
      <c r="D39" s="85">
        <v>16</v>
      </c>
      <c r="E39" s="85">
        <v>64</v>
      </c>
      <c r="F39" s="86">
        <v>100</v>
      </c>
      <c r="G39" s="87">
        <v>129</v>
      </c>
      <c r="H39" s="87">
        <v>149</v>
      </c>
      <c r="I39" s="88">
        <v>165</v>
      </c>
      <c r="J39" s="86"/>
      <c r="K39" s="111"/>
      <c r="L39" s="90"/>
      <c r="M39" s="91"/>
      <c r="N39" s="92"/>
      <c r="O39" s="164"/>
      <c r="P39" s="165">
        <v>543</v>
      </c>
      <c r="Q39" s="166">
        <v>607</v>
      </c>
      <c r="R39" s="167">
        <v>135.75</v>
      </c>
      <c r="S39" s="97">
        <v>1</v>
      </c>
      <c r="T39" s="168">
        <v>2</v>
      </c>
    </row>
    <row r="40" spans="1:20" ht="13.5" thickTop="1">
      <c r="A40" s="537" t="s">
        <v>81</v>
      </c>
      <c r="B40" s="538" t="s">
        <v>19</v>
      </c>
      <c r="C40" s="539"/>
      <c r="D40" s="217"/>
      <c r="E40" s="217"/>
      <c r="F40" s="548">
        <v>114</v>
      </c>
      <c r="G40" s="548">
        <v>131</v>
      </c>
      <c r="H40" s="548">
        <v>146</v>
      </c>
      <c r="I40" s="548">
        <v>124</v>
      </c>
      <c r="J40" s="452"/>
      <c r="K40" s="453"/>
      <c r="L40" s="453"/>
      <c r="M40" s="453"/>
      <c r="N40" s="462"/>
      <c r="O40" s="540"/>
      <c r="P40" s="197"/>
      <c r="Q40" s="205"/>
      <c r="R40" s="206">
        <f aca="true" t="shared" si="1" ref="R40:R54">AVERAGE(F40:I40)</f>
        <v>128.75</v>
      </c>
      <c r="S40" s="207"/>
      <c r="T40" s="208"/>
    </row>
    <row r="41" spans="1:20" ht="12.75">
      <c r="A41" s="541" t="s">
        <v>81</v>
      </c>
      <c r="B41" s="542" t="s">
        <v>19</v>
      </c>
      <c r="C41" s="543"/>
      <c r="D41" s="218"/>
      <c r="E41" s="218" t="s">
        <v>78</v>
      </c>
      <c r="F41" s="549">
        <v>166</v>
      </c>
      <c r="G41" s="549">
        <v>143</v>
      </c>
      <c r="H41" s="549">
        <v>145</v>
      </c>
      <c r="I41" s="549">
        <v>89</v>
      </c>
      <c r="J41" s="454"/>
      <c r="K41" s="455"/>
      <c r="L41" s="455"/>
      <c r="M41" s="455"/>
      <c r="N41" s="457"/>
      <c r="O41" s="544"/>
      <c r="P41" s="203"/>
      <c r="Q41" s="209"/>
      <c r="R41" s="210">
        <f t="shared" si="1"/>
        <v>135.75</v>
      </c>
      <c r="S41" s="211"/>
      <c r="T41" s="212"/>
    </row>
    <row r="42" spans="1:20" ht="12.75">
      <c r="A42" s="541" t="s">
        <v>81</v>
      </c>
      <c r="B42" s="213" t="s">
        <v>19</v>
      </c>
      <c r="C42" s="213"/>
      <c r="D42" s="213"/>
      <c r="E42" s="213"/>
      <c r="F42" s="549">
        <v>129</v>
      </c>
      <c r="G42" s="549">
        <v>114</v>
      </c>
      <c r="H42" s="549">
        <v>127</v>
      </c>
      <c r="I42" s="549">
        <v>91</v>
      </c>
      <c r="J42" s="213"/>
      <c r="K42" s="213"/>
      <c r="L42" s="213"/>
      <c r="M42" s="213"/>
      <c r="N42" s="457"/>
      <c r="O42" s="457"/>
      <c r="P42" s="213"/>
      <c r="Q42" s="213"/>
      <c r="R42" s="210">
        <f t="shared" si="1"/>
        <v>115.25</v>
      </c>
      <c r="S42" s="211"/>
      <c r="T42" s="212"/>
    </row>
    <row r="43" spans="1:20" ht="12.75">
      <c r="A43" s="541" t="s">
        <v>81</v>
      </c>
      <c r="B43" s="542" t="s">
        <v>64</v>
      </c>
      <c r="C43" s="543"/>
      <c r="D43" s="218"/>
      <c r="E43" s="218" t="s">
        <v>78</v>
      </c>
      <c r="F43" s="549">
        <v>135</v>
      </c>
      <c r="G43" s="549">
        <v>169</v>
      </c>
      <c r="H43" s="549">
        <v>150</v>
      </c>
      <c r="I43" s="549">
        <v>139</v>
      </c>
      <c r="J43" s="454"/>
      <c r="K43" s="455"/>
      <c r="L43" s="455"/>
      <c r="M43" s="455"/>
      <c r="N43" s="457"/>
      <c r="O43" s="544"/>
      <c r="P43" s="203"/>
      <c r="Q43" s="209"/>
      <c r="R43" s="210">
        <f t="shared" si="1"/>
        <v>148.25</v>
      </c>
      <c r="S43" s="211"/>
      <c r="T43" s="212"/>
    </row>
    <row r="44" spans="1:20" ht="12.75">
      <c r="A44" s="541" t="s">
        <v>81</v>
      </c>
      <c r="B44" s="542" t="s">
        <v>64</v>
      </c>
      <c r="C44" s="543"/>
      <c r="D44" s="218"/>
      <c r="E44" s="218" t="s">
        <v>78</v>
      </c>
      <c r="F44" s="549">
        <v>107</v>
      </c>
      <c r="G44" s="549">
        <v>162</v>
      </c>
      <c r="H44" s="549">
        <v>183</v>
      </c>
      <c r="I44" s="549">
        <v>136</v>
      </c>
      <c r="J44" s="454"/>
      <c r="K44" s="455"/>
      <c r="L44" s="455"/>
      <c r="M44" s="455"/>
      <c r="N44" s="457"/>
      <c r="O44" s="544"/>
      <c r="P44" s="203"/>
      <c r="Q44" s="209"/>
      <c r="R44" s="210">
        <f t="shared" si="1"/>
        <v>147</v>
      </c>
      <c r="S44" s="211"/>
      <c r="T44" s="212"/>
    </row>
    <row r="45" spans="1:20" ht="12.75">
      <c r="A45" s="541" t="s">
        <v>81</v>
      </c>
      <c r="B45" s="542" t="s">
        <v>66</v>
      </c>
      <c r="C45" s="543"/>
      <c r="D45" s="218"/>
      <c r="E45" s="218" t="s">
        <v>78</v>
      </c>
      <c r="F45" s="549">
        <v>181</v>
      </c>
      <c r="G45" s="549">
        <v>179</v>
      </c>
      <c r="H45" s="549">
        <v>134</v>
      </c>
      <c r="I45" s="549">
        <v>147</v>
      </c>
      <c r="J45" s="454"/>
      <c r="K45" s="455"/>
      <c r="L45" s="455"/>
      <c r="M45" s="455"/>
      <c r="N45" s="457"/>
      <c r="O45" s="544"/>
      <c r="P45" s="203"/>
      <c r="Q45" s="209"/>
      <c r="R45" s="210">
        <f t="shared" si="1"/>
        <v>160.25</v>
      </c>
      <c r="S45" s="211"/>
      <c r="T45" s="212"/>
    </row>
    <row r="46" spans="1:20" ht="12.75">
      <c r="A46" s="541" t="s">
        <v>81</v>
      </c>
      <c r="B46" s="542" t="s">
        <v>66</v>
      </c>
      <c r="C46" s="543"/>
      <c r="D46" s="218"/>
      <c r="E46" s="218" t="s">
        <v>78</v>
      </c>
      <c r="F46" s="549">
        <v>148</v>
      </c>
      <c r="G46" s="549">
        <v>172</v>
      </c>
      <c r="H46" s="549">
        <v>147</v>
      </c>
      <c r="I46" s="549">
        <v>176</v>
      </c>
      <c r="J46" s="454"/>
      <c r="K46" s="455"/>
      <c r="L46" s="455"/>
      <c r="M46" s="455"/>
      <c r="N46" s="457"/>
      <c r="O46" s="544"/>
      <c r="P46" s="203"/>
      <c r="Q46" s="209"/>
      <c r="R46" s="210">
        <f t="shared" si="1"/>
        <v>160.75</v>
      </c>
      <c r="S46" s="211"/>
      <c r="T46" s="212"/>
    </row>
    <row r="47" spans="1:20" ht="12.75">
      <c r="A47" s="541" t="s">
        <v>81</v>
      </c>
      <c r="B47" s="213" t="s">
        <v>66</v>
      </c>
      <c r="C47" s="213"/>
      <c r="D47" s="213"/>
      <c r="E47" s="213"/>
      <c r="F47" s="549">
        <v>153</v>
      </c>
      <c r="G47" s="549">
        <v>166</v>
      </c>
      <c r="H47" s="549">
        <v>179</v>
      </c>
      <c r="I47" s="549">
        <v>152</v>
      </c>
      <c r="J47" s="213"/>
      <c r="K47" s="213"/>
      <c r="L47" s="213"/>
      <c r="M47" s="213"/>
      <c r="N47" s="457"/>
      <c r="O47" s="457"/>
      <c r="P47" s="213"/>
      <c r="Q47" s="213"/>
      <c r="R47" s="210">
        <f t="shared" si="1"/>
        <v>162.5</v>
      </c>
      <c r="S47" s="211"/>
      <c r="T47" s="212"/>
    </row>
    <row r="48" spans="1:20" ht="12.75">
      <c r="A48" s="541" t="s">
        <v>81</v>
      </c>
      <c r="B48" s="213" t="s">
        <v>73</v>
      </c>
      <c r="C48" s="213"/>
      <c r="D48" s="213"/>
      <c r="E48" s="213"/>
      <c r="F48" s="549">
        <v>127</v>
      </c>
      <c r="G48" s="549">
        <v>163</v>
      </c>
      <c r="H48" s="549">
        <v>150</v>
      </c>
      <c r="I48" s="549">
        <v>147</v>
      </c>
      <c r="J48" s="213"/>
      <c r="K48" s="213"/>
      <c r="L48" s="213"/>
      <c r="M48" s="213"/>
      <c r="N48" s="457"/>
      <c r="O48" s="457"/>
      <c r="P48" s="213"/>
      <c r="Q48" s="213"/>
      <c r="R48" s="210">
        <f t="shared" si="1"/>
        <v>146.75</v>
      </c>
      <c r="S48" s="211"/>
      <c r="T48" s="212"/>
    </row>
    <row r="49" spans="1:20" ht="12.75">
      <c r="A49" s="541" t="s">
        <v>81</v>
      </c>
      <c r="B49" s="213" t="s">
        <v>67</v>
      </c>
      <c r="C49" s="213"/>
      <c r="D49" s="213"/>
      <c r="E49" s="213"/>
      <c r="F49" s="549">
        <v>144</v>
      </c>
      <c r="G49" s="549">
        <v>160</v>
      </c>
      <c r="H49" s="549">
        <v>159</v>
      </c>
      <c r="I49" s="549">
        <v>146</v>
      </c>
      <c r="J49" s="213"/>
      <c r="K49" s="213"/>
      <c r="L49" s="213"/>
      <c r="M49" s="213"/>
      <c r="N49" s="457"/>
      <c r="O49" s="457"/>
      <c r="P49" s="213"/>
      <c r="Q49" s="213"/>
      <c r="R49" s="210">
        <f t="shared" si="1"/>
        <v>152.25</v>
      </c>
      <c r="S49" s="211"/>
      <c r="T49" s="212"/>
    </row>
    <row r="50" spans="1:20" ht="12.75">
      <c r="A50" s="541" t="s">
        <v>81</v>
      </c>
      <c r="B50" s="542" t="s">
        <v>26</v>
      </c>
      <c r="C50" s="543"/>
      <c r="D50" s="218"/>
      <c r="E50" s="218"/>
      <c r="F50" s="549">
        <v>184</v>
      </c>
      <c r="G50" s="549">
        <v>194</v>
      </c>
      <c r="H50" s="549">
        <v>143</v>
      </c>
      <c r="I50" s="549">
        <v>178</v>
      </c>
      <c r="J50" s="454"/>
      <c r="K50" s="455"/>
      <c r="L50" s="455"/>
      <c r="M50" s="455"/>
      <c r="N50" s="456"/>
      <c r="O50" s="544"/>
      <c r="P50" s="203"/>
      <c r="Q50" s="209"/>
      <c r="R50" s="210">
        <f t="shared" si="1"/>
        <v>174.75</v>
      </c>
      <c r="S50" s="213"/>
      <c r="T50" s="214"/>
    </row>
    <row r="51" spans="1:20" ht="12.75">
      <c r="A51" s="541" t="s">
        <v>81</v>
      </c>
      <c r="B51" s="213" t="s">
        <v>26</v>
      </c>
      <c r="C51" s="213"/>
      <c r="D51" s="213"/>
      <c r="E51" s="213"/>
      <c r="F51" s="549">
        <v>183</v>
      </c>
      <c r="G51" s="549">
        <v>137</v>
      </c>
      <c r="H51" s="549">
        <v>161</v>
      </c>
      <c r="I51" s="549">
        <v>139</v>
      </c>
      <c r="J51" s="213"/>
      <c r="K51" s="213"/>
      <c r="L51" s="213"/>
      <c r="M51" s="213"/>
      <c r="N51" s="457"/>
      <c r="O51" s="457"/>
      <c r="P51" s="213"/>
      <c r="Q51" s="213"/>
      <c r="R51" s="210">
        <f t="shared" si="1"/>
        <v>155</v>
      </c>
      <c r="S51" s="213"/>
      <c r="T51" s="214"/>
    </row>
    <row r="52" spans="1:20" ht="12.75">
      <c r="A52" s="541" t="s">
        <v>81</v>
      </c>
      <c r="B52" s="542" t="s">
        <v>28</v>
      </c>
      <c r="C52" s="543"/>
      <c r="D52" s="218"/>
      <c r="E52" s="218"/>
      <c r="F52" s="549">
        <v>149</v>
      </c>
      <c r="G52" s="549">
        <v>152</v>
      </c>
      <c r="H52" s="549">
        <v>135</v>
      </c>
      <c r="I52" s="549">
        <v>146</v>
      </c>
      <c r="J52" s="454"/>
      <c r="K52" s="455"/>
      <c r="L52" s="455"/>
      <c r="M52" s="455"/>
      <c r="N52" s="457"/>
      <c r="O52" s="544"/>
      <c r="P52" s="203"/>
      <c r="Q52" s="209"/>
      <c r="R52" s="210">
        <f t="shared" si="1"/>
        <v>145.5</v>
      </c>
      <c r="S52" s="213"/>
      <c r="T52" s="214"/>
    </row>
    <row r="53" spans="1:20" ht="12.75">
      <c r="A53" s="541" t="s">
        <v>81</v>
      </c>
      <c r="B53" s="542" t="s">
        <v>28</v>
      </c>
      <c r="C53" s="543"/>
      <c r="D53" s="218"/>
      <c r="E53" s="218"/>
      <c r="F53" s="549">
        <v>147</v>
      </c>
      <c r="G53" s="549">
        <v>149</v>
      </c>
      <c r="H53" s="549">
        <v>145</v>
      </c>
      <c r="I53" s="549">
        <v>128</v>
      </c>
      <c r="J53" s="454"/>
      <c r="K53" s="455"/>
      <c r="L53" s="455"/>
      <c r="M53" s="455"/>
      <c r="N53" s="457"/>
      <c r="O53" s="544"/>
      <c r="P53" s="203"/>
      <c r="Q53" s="209"/>
      <c r="R53" s="210">
        <f t="shared" si="1"/>
        <v>142.25</v>
      </c>
      <c r="S53" s="213"/>
      <c r="T53" s="214"/>
    </row>
    <row r="54" spans="1:20" ht="13.5" thickBot="1">
      <c r="A54" s="545" t="s">
        <v>81</v>
      </c>
      <c r="B54" s="552" t="s">
        <v>37</v>
      </c>
      <c r="C54" s="553"/>
      <c r="D54" s="459"/>
      <c r="E54" s="459"/>
      <c r="F54" s="550">
        <v>168</v>
      </c>
      <c r="G54" s="550">
        <v>147</v>
      </c>
      <c r="H54" s="550">
        <v>112</v>
      </c>
      <c r="I54" s="550">
        <v>180</v>
      </c>
      <c r="J54" s="460"/>
      <c r="K54" s="461"/>
      <c r="L54" s="461"/>
      <c r="M54" s="461"/>
      <c r="N54" s="458"/>
      <c r="O54" s="554"/>
      <c r="P54" s="219"/>
      <c r="Q54" s="555"/>
      <c r="R54" s="551">
        <f t="shared" si="1"/>
        <v>151.75</v>
      </c>
      <c r="S54" s="215"/>
      <c r="T54" s="216"/>
    </row>
    <row r="55" spans="1:20" ht="13.5" thickTop="1">
      <c r="A55" s="183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5"/>
      <c r="O55" s="185"/>
      <c r="P55" s="184"/>
      <c r="Q55" s="184"/>
      <c r="R55" s="186"/>
      <c r="S55" s="155"/>
      <c r="T55" s="156"/>
    </row>
    <row r="56" spans="1:20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3"/>
      <c r="Q56" s="153"/>
      <c r="R56" s="154"/>
      <c r="S56" s="155"/>
      <c r="T56" s="156"/>
    </row>
    <row r="57" spans="1:20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3"/>
      <c r="Q57" s="153"/>
      <c r="R57" s="154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</sheetData>
  <sheetProtection selectLockedCells="1" selectUnlockedCells="1"/>
  <mergeCells count="12">
    <mergeCell ref="A2:E2"/>
    <mergeCell ref="F2:I2"/>
    <mergeCell ref="J2:T2"/>
    <mergeCell ref="A1:T1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49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U65"/>
  <sheetViews>
    <sheetView tabSelected="1" workbookViewId="0" topLeftCell="A1">
      <selection activeCell="W6" sqref="W6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7" width="9.140625" style="27" customWidth="1"/>
    <col min="18" max="18" width="9.140625" style="608" customWidth="1"/>
    <col min="19" max="16384" width="9.140625" style="27" customWidth="1"/>
  </cols>
  <sheetData>
    <row r="1" spans="1:20" ht="28.5" customHeight="1" thickBot="1" thickTop="1">
      <c r="A1" s="563" t="s">
        <v>112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9" t="s">
        <v>99</v>
      </c>
      <c r="B2" s="580"/>
      <c r="C2" s="580"/>
      <c r="D2" s="580"/>
      <c r="E2" s="580"/>
      <c r="F2" s="581">
        <f>IF(MAX(F5:M52)=0," ",MAX(F5:M52))</f>
        <v>269</v>
      </c>
      <c r="G2" s="581"/>
      <c r="H2" s="581"/>
      <c r="I2" s="582"/>
      <c r="J2" s="586" t="s">
        <v>113</v>
      </c>
      <c r="K2" s="587"/>
      <c r="L2" s="587"/>
      <c r="M2" s="587"/>
      <c r="N2" s="587"/>
      <c r="O2" s="587"/>
      <c r="P2" s="587"/>
      <c r="Q2" s="587"/>
      <c r="R2" s="587"/>
      <c r="S2" s="587"/>
      <c r="T2" s="587"/>
    </row>
    <row r="3" spans="1:20" ht="19.5" customHeight="1" thickBot="1" thickTop="1">
      <c r="A3" s="567" t="s">
        <v>39</v>
      </c>
      <c r="B3" s="575" t="s">
        <v>40</v>
      </c>
      <c r="C3" s="348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1" ht="13.5" thickTop="1">
      <c r="A5" s="46">
        <v>1</v>
      </c>
      <c r="B5" s="558" t="s">
        <v>30</v>
      </c>
      <c r="C5" s="228"/>
      <c r="D5" s="229">
        <v>3</v>
      </c>
      <c r="E5" s="230">
        <v>12</v>
      </c>
      <c r="F5" s="231">
        <v>179</v>
      </c>
      <c r="G5" s="232">
        <v>231</v>
      </c>
      <c r="H5" s="232">
        <v>165</v>
      </c>
      <c r="I5" s="233">
        <v>138</v>
      </c>
      <c r="J5" s="234">
        <v>194</v>
      </c>
      <c r="K5" s="235">
        <v>196</v>
      </c>
      <c r="L5" s="234">
        <v>269</v>
      </c>
      <c r="M5" s="235">
        <v>183</v>
      </c>
      <c r="N5" s="236"/>
      <c r="O5" s="237">
        <f>SUM(L5:M5)</f>
        <v>452</v>
      </c>
      <c r="P5" s="250">
        <f aca="true" t="shared" si="0" ref="P5:P58">SUM(F5:M5)</f>
        <v>1555</v>
      </c>
      <c r="Q5" s="239">
        <f aca="true" t="shared" si="1" ref="Q5:Q37">SUM(E5:M5)</f>
        <v>1567</v>
      </c>
      <c r="R5" s="602">
        <f aca="true" t="shared" si="2" ref="R5:R58">IF(ISERROR(AVERAGE(F5:M5)),"",AVERAGE(F5:M5))</f>
        <v>194.375</v>
      </c>
      <c r="S5" s="241">
        <v>33</v>
      </c>
      <c r="T5" s="62">
        <v>120</v>
      </c>
      <c r="U5" s="27">
        <v>2</v>
      </c>
    </row>
    <row r="6" spans="1:20" ht="12.75">
      <c r="A6" s="63">
        <f>A5+1</f>
        <v>2</v>
      </c>
      <c r="B6" s="559" t="s">
        <v>13</v>
      </c>
      <c r="C6" s="243"/>
      <c r="D6" s="229">
        <v>11</v>
      </c>
      <c r="E6" s="230">
        <v>44</v>
      </c>
      <c r="F6" s="244">
        <v>173</v>
      </c>
      <c r="G6" s="245">
        <v>136</v>
      </c>
      <c r="H6" s="245">
        <v>147</v>
      </c>
      <c r="I6" s="246">
        <v>198</v>
      </c>
      <c r="J6" s="244">
        <v>169</v>
      </c>
      <c r="K6" s="246">
        <v>183</v>
      </c>
      <c r="L6" s="244">
        <v>191</v>
      </c>
      <c r="M6" s="246">
        <v>212</v>
      </c>
      <c r="N6" s="247"/>
      <c r="O6" s="237">
        <v>403</v>
      </c>
      <c r="P6" s="250">
        <f t="shared" si="0"/>
        <v>1409</v>
      </c>
      <c r="Q6" s="239">
        <f t="shared" si="1"/>
        <v>1453</v>
      </c>
      <c r="R6" s="602">
        <f t="shared" si="2"/>
        <v>176.125</v>
      </c>
      <c r="S6" s="241">
        <v>32</v>
      </c>
      <c r="T6" s="75">
        <v>110</v>
      </c>
    </row>
    <row r="7" spans="1:20" ht="12.75">
      <c r="A7" s="63">
        <f>A6+1</f>
        <v>3</v>
      </c>
      <c r="B7" s="559" t="s">
        <v>34</v>
      </c>
      <c r="C7" s="243"/>
      <c r="D7" s="229">
        <v>5</v>
      </c>
      <c r="E7" s="230">
        <v>20</v>
      </c>
      <c r="F7" s="244">
        <v>193</v>
      </c>
      <c r="G7" s="245">
        <v>142</v>
      </c>
      <c r="H7" s="245">
        <v>160</v>
      </c>
      <c r="I7" s="246">
        <v>171</v>
      </c>
      <c r="J7" s="244">
        <v>200</v>
      </c>
      <c r="K7" s="246">
        <v>157</v>
      </c>
      <c r="L7" s="244">
        <v>188</v>
      </c>
      <c r="M7" s="246">
        <v>200</v>
      </c>
      <c r="N7" s="247"/>
      <c r="O7" s="237">
        <v>388</v>
      </c>
      <c r="P7" s="250">
        <f t="shared" si="0"/>
        <v>1411</v>
      </c>
      <c r="Q7" s="239">
        <f t="shared" si="1"/>
        <v>1431</v>
      </c>
      <c r="R7" s="602">
        <f t="shared" si="2"/>
        <v>176.375</v>
      </c>
      <c r="S7" s="241">
        <v>31</v>
      </c>
      <c r="T7" s="75">
        <v>100</v>
      </c>
    </row>
    <row r="8" spans="1:20" ht="12.75">
      <c r="A8" s="63">
        <f>A7+1</f>
        <v>4</v>
      </c>
      <c r="B8" s="559" t="s">
        <v>36</v>
      </c>
      <c r="C8" s="243"/>
      <c r="D8" s="229">
        <v>5</v>
      </c>
      <c r="E8" s="230">
        <v>20</v>
      </c>
      <c r="F8" s="244">
        <v>181</v>
      </c>
      <c r="G8" s="245">
        <v>209</v>
      </c>
      <c r="H8" s="245">
        <v>176</v>
      </c>
      <c r="I8" s="246">
        <v>180</v>
      </c>
      <c r="J8" s="244">
        <v>172</v>
      </c>
      <c r="K8" s="246">
        <v>145</v>
      </c>
      <c r="L8" s="244">
        <v>172</v>
      </c>
      <c r="M8" s="246">
        <v>209</v>
      </c>
      <c r="N8" s="247"/>
      <c r="O8" s="237">
        <f>SUM(L8:M8)</f>
        <v>381</v>
      </c>
      <c r="P8" s="250">
        <f t="shared" si="0"/>
        <v>1444</v>
      </c>
      <c r="Q8" s="239">
        <f t="shared" si="1"/>
        <v>1464</v>
      </c>
      <c r="R8" s="602">
        <f t="shared" si="2"/>
        <v>180.5</v>
      </c>
      <c r="S8" s="241">
        <v>30</v>
      </c>
      <c r="T8" s="75">
        <v>90</v>
      </c>
    </row>
    <row r="9" spans="1:20" ht="12.75">
      <c r="A9" s="63">
        <f>A8+1</f>
        <v>5</v>
      </c>
      <c r="B9" s="560" t="s">
        <v>14</v>
      </c>
      <c r="C9" s="243"/>
      <c r="D9" s="229">
        <v>3</v>
      </c>
      <c r="E9" s="230">
        <v>12</v>
      </c>
      <c r="F9" s="244">
        <v>232</v>
      </c>
      <c r="G9" s="245">
        <v>172</v>
      </c>
      <c r="H9" s="245">
        <v>201</v>
      </c>
      <c r="I9" s="246">
        <v>136</v>
      </c>
      <c r="J9" s="244">
        <v>201</v>
      </c>
      <c r="K9" s="246">
        <v>181</v>
      </c>
      <c r="L9" s="244">
        <v>167</v>
      </c>
      <c r="M9" s="246">
        <v>201</v>
      </c>
      <c r="N9" s="247"/>
      <c r="O9" s="237">
        <f>SUM(L9:M9)</f>
        <v>368</v>
      </c>
      <c r="P9" s="238">
        <f t="shared" si="0"/>
        <v>1491</v>
      </c>
      <c r="Q9" s="239">
        <f t="shared" si="1"/>
        <v>1503</v>
      </c>
      <c r="R9" s="602">
        <f t="shared" si="2"/>
        <v>186.375</v>
      </c>
      <c r="S9" s="241">
        <v>29</v>
      </c>
      <c r="T9" s="75">
        <v>84</v>
      </c>
    </row>
    <row r="10" spans="1:20" ht="12.75">
      <c r="A10" s="63">
        <f>A9+1</f>
        <v>6</v>
      </c>
      <c r="B10" s="560" t="s">
        <v>60</v>
      </c>
      <c r="C10" s="243"/>
      <c r="D10" s="229">
        <v>0</v>
      </c>
      <c r="E10" s="230" t="s">
        <v>78</v>
      </c>
      <c r="F10" s="244">
        <v>234</v>
      </c>
      <c r="G10" s="245">
        <v>207</v>
      </c>
      <c r="H10" s="245">
        <v>227</v>
      </c>
      <c r="I10" s="246">
        <v>186</v>
      </c>
      <c r="J10" s="244">
        <v>179</v>
      </c>
      <c r="K10" s="246">
        <v>212</v>
      </c>
      <c r="L10" s="244">
        <v>180</v>
      </c>
      <c r="M10" s="246">
        <v>185</v>
      </c>
      <c r="N10" s="247"/>
      <c r="O10" s="237">
        <f>SUM(L10:M10)</f>
        <v>365</v>
      </c>
      <c r="P10" s="238">
        <f t="shared" si="0"/>
        <v>1610</v>
      </c>
      <c r="Q10" s="239">
        <f t="shared" si="1"/>
        <v>1610</v>
      </c>
      <c r="R10" s="602">
        <f t="shared" si="2"/>
        <v>201.25</v>
      </c>
      <c r="S10" s="241">
        <v>28</v>
      </c>
      <c r="T10" s="75">
        <v>78</v>
      </c>
    </row>
    <row r="11" spans="1:20" ht="12.75">
      <c r="A11" s="63">
        <v>7</v>
      </c>
      <c r="B11" s="559" t="s">
        <v>66</v>
      </c>
      <c r="C11" s="243"/>
      <c r="D11" s="229">
        <v>10</v>
      </c>
      <c r="E11" s="230">
        <v>40</v>
      </c>
      <c r="F11" s="244">
        <v>149</v>
      </c>
      <c r="G11" s="245">
        <v>161</v>
      </c>
      <c r="H11" s="245">
        <v>192</v>
      </c>
      <c r="I11" s="246">
        <v>182</v>
      </c>
      <c r="J11" s="244">
        <v>147</v>
      </c>
      <c r="K11" s="246">
        <v>161</v>
      </c>
      <c r="L11" s="244">
        <v>201</v>
      </c>
      <c r="M11" s="246">
        <v>162</v>
      </c>
      <c r="N11" s="247"/>
      <c r="O11" s="237">
        <v>363</v>
      </c>
      <c r="P11" s="250">
        <f t="shared" si="0"/>
        <v>1355</v>
      </c>
      <c r="Q11" s="239">
        <f t="shared" si="1"/>
        <v>1395</v>
      </c>
      <c r="R11" s="602">
        <f t="shared" si="2"/>
        <v>169.375</v>
      </c>
      <c r="S11" s="241">
        <v>27</v>
      </c>
      <c r="T11" s="75">
        <v>72</v>
      </c>
    </row>
    <row r="12" spans="1:20" ht="12.75">
      <c r="A12" s="63">
        <f aca="true" t="shared" si="3" ref="A12:A41">A11+1</f>
        <v>8</v>
      </c>
      <c r="B12" s="560" t="s">
        <v>111</v>
      </c>
      <c r="C12" s="243"/>
      <c r="D12" s="229">
        <v>0</v>
      </c>
      <c r="E12" s="230" t="s">
        <v>78</v>
      </c>
      <c r="F12" s="244">
        <v>183</v>
      </c>
      <c r="G12" s="245">
        <v>189</v>
      </c>
      <c r="H12" s="245">
        <v>169</v>
      </c>
      <c r="I12" s="246">
        <v>205</v>
      </c>
      <c r="J12" s="244">
        <v>196</v>
      </c>
      <c r="K12" s="246">
        <v>179</v>
      </c>
      <c r="L12" s="244">
        <v>157</v>
      </c>
      <c r="M12" s="246">
        <v>201</v>
      </c>
      <c r="N12" s="247"/>
      <c r="O12" s="237">
        <f>SUM(L12:M12)</f>
        <v>358</v>
      </c>
      <c r="P12" s="250">
        <f t="shared" si="0"/>
        <v>1479</v>
      </c>
      <c r="Q12" s="239">
        <f t="shared" si="1"/>
        <v>1479</v>
      </c>
      <c r="R12" s="602">
        <f t="shared" si="2"/>
        <v>184.875</v>
      </c>
      <c r="S12" s="241">
        <v>26</v>
      </c>
      <c r="T12" s="75">
        <v>68</v>
      </c>
    </row>
    <row r="13" spans="1:20" ht="12.75">
      <c r="A13" s="63">
        <f t="shared" si="3"/>
        <v>9</v>
      </c>
      <c r="B13" s="559" t="s">
        <v>37</v>
      </c>
      <c r="C13" s="249" t="s">
        <v>69</v>
      </c>
      <c r="D13" s="229">
        <v>8</v>
      </c>
      <c r="E13" s="230">
        <v>32</v>
      </c>
      <c r="F13" s="244">
        <v>141</v>
      </c>
      <c r="G13" s="245">
        <v>171</v>
      </c>
      <c r="H13" s="245">
        <v>203</v>
      </c>
      <c r="I13" s="246">
        <v>187</v>
      </c>
      <c r="J13" s="244">
        <v>208</v>
      </c>
      <c r="K13" s="246">
        <v>185</v>
      </c>
      <c r="L13" s="244">
        <v>168</v>
      </c>
      <c r="M13" s="246">
        <v>187</v>
      </c>
      <c r="N13" s="247"/>
      <c r="O13" s="237">
        <f>SUM(L13:M13)</f>
        <v>355</v>
      </c>
      <c r="P13" s="250">
        <f t="shared" si="0"/>
        <v>1450</v>
      </c>
      <c r="Q13" s="239">
        <f t="shared" si="1"/>
        <v>1482</v>
      </c>
      <c r="R13" s="602">
        <f t="shared" si="2"/>
        <v>181.25</v>
      </c>
      <c r="S13" s="241">
        <v>25</v>
      </c>
      <c r="T13" s="75">
        <v>64</v>
      </c>
    </row>
    <row r="14" spans="1:20" ht="12.75">
      <c r="A14" s="63">
        <f t="shared" si="3"/>
        <v>10</v>
      </c>
      <c r="B14" s="559" t="s">
        <v>75</v>
      </c>
      <c r="C14" s="243"/>
      <c r="D14" s="229">
        <v>3</v>
      </c>
      <c r="E14" s="230">
        <v>12</v>
      </c>
      <c r="F14" s="244">
        <v>174</v>
      </c>
      <c r="G14" s="245">
        <v>210</v>
      </c>
      <c r="H14" s="245">
        <v>212</v>
      </c>
      <c r="I14" s="246">
        <v>233</v>
      </c>
      <c r="J14" s="244">
        <v>177</v>
      </c>
      <c r="K14" s="246">
        <v>235</v>
      </c>
      <c r="L14" s="244">
        <v>185</v>
      </c>
      <c r="M14" s="246">
        <v>168</v>
      </c>
      <c r="N14" s="247"/>
      <c r="O14" s="237">
        <f>SUM(L14:M14)</f>
        <v>353</v>
      </c>
      <c r="P14" s="250">
        <f t="shared" si="0"/>
        <v>1594</v>
      </c>
      <c r="Q14" s="239">
        <f t="shared" si="1"/>
        <v>1606</v>
      </c>
      <c r="R14" s="602">
        <f t="shared" si="2"/>
        <v>199.25</v>
      </c>
      <c r="S14" s="241">
        <v>24</v>
      </c>
      <c r="T14" s="75">
        <v>60</v>
      </c>
    </row>
    <row r="15" spans="1:20" ht="12.75">
      <c r="A15" s="63">
        <f t="shared" si="3"/>
        <v>11</v>
      </c>
      <c r="B15" s="560" t="s">
        <v>70</v>
      </c>
      <c r="C15" s="243"/>
      <c r="D15" s="229">
        <v>3</v>
      </c>
      <c r="E15" s="230">
        <v>12</v>
      </c>
      <c r="F15" s="244">
        <v>168</v>
      </c>
      <c r="G15" s="245">
        <v>171</v>
      </c>
      <c r="H15" s="245">
        <v>201</v>
      </c>
      <c r="I15" s="246">
        <v>163</v>
      </c>
      <c r="J15" s="244">
        <v>194</v>
      </c>
      <c r="K15" s="246">
        <v>197</v>
      </c>
      <c r="L15" s="244">
        <v>150</v>
      </c>
      <c r="M15" s="246">
        <v>164</v>
      </c>
      <c r="N15" s="247"/>
      <c r="O15" s="237">
        <f>SUM(L15:M15)</f>
        <v>314</v>
      </c>
      <c r="P15" s="250">
        <f t="shared" si="0"/>
        <v>1408</v>
      </c>
      <c r="Q15" s="239">
        <f t="shared" si="1"/>
        <v>1420</v>
      </c>
      <c r="R15" s="602">
        <f t="shared" si="2"/>
        <v>176</v>
      </c>
      <c r="S15" s="241">
        <v>23</v>
      </c>
      <c r="T15" s="75">
        <v>56</v>
      </c>
    </row>
    <row r="16" spans="1:20" ht="13.5" thickBot="1">
      <c r="A16" s="82">
        <f t="shared" si="3"/>
        <v>12</v>
      </c>
      <c r="B16" s="561" t="s">
        <v>27</v>
      </c>
      <c r="C16" s="252"/>
      <c r="D16" s="253">
        <v>10</v>
      </c>
      <c r="E16" s="254">
        <v>40</v>
      </c>
      <c r="F16" s="255">
        <v>190</v>
      </c>
      <c r="G16" s="256">
        <v>157</v>
      </c>
      <c r="H16" s="256">
        <v>168</v>
      </c>
      <c r="I16" s="257">
        <v>197</v>
      </c>
      <c r="J16" s="255">
        <v>161</v>
      </c>
      <c r="K16" s="257">
        <v>166</v>
      </c>
      <c r="L16" s="255">
        <v>106</v>
      </c>
      <c r="M16" s="257">
        <v>167</v>
      </c>
      <c r="N16" s="258"/>
      <c r="O16" s="259">
        <f>SUM(L16:M16)</f>
        <v>273</v>
      </c>
      <c r="P16" s="269">
        <f t="shared" si="0"/>
        <v>1312</v>
      </c>
      <c r="Q16" s="261">
        <f t="shared" si="1"/>
        <v>1352</v>
      </c>
      <c r="R16" s="603">
        <f t="shared" si="2"/>
        <v>164</v>
      </c>
      <c r="S16" s="263">
        <v>22</v>
      </c>
      <c r="T16" s="98">
        <v>52</v>
      </c>
    </row>
    <row r="17" spans="1:20" ht="13.5" thickTop="1">
      <c r="A17" s="46">
        <f t="shared" si="3"/>
        <v>13</v>
      </c>
      <c r="B17" s="264" t="s">
        <v>74</v>
      </c>
      <c r="C17" s="228"/>
      <c r="D17" s="265">
        <v>3</v>
      </c>
      <c r="E17" s="266">
        <v>12</v>
      </c>
      <c r="F17" s="231">
        <v>190</v>
      </c>
      <c r="G17" s="232">
        <v>224</v>
      </c>
      <c r="H17" s="232">
        <v>186</v>
      </c>
      <c r="I17" s="233">
        <v>179</v>
      </c>
      <c r="J17" s="231">
        <v>167</v>
      </c>
      <c r="K17" s="233">
        <v>138</v>
      </c>
      <c r="L17" s="231"/>
      <c r="M17" s="233"/>
      <c r="N17" s="236"/>
      <c r="O17" s="283"/>
      <c r="P17" s="238">
        <f t="shared" si="0"/>
        <v>1084</v>
      </c>
      <c r="Q17" s="239">
        <f t="shared" si="1"/>
        <v>1096</v>
      </c>
      <c r="R17" s="602">
        <f t="shared" si="2"/>
        <v>180.66666666666666</v>
      </c>
      <c r="S17" s="267">
        <v>21</v>
      </c>
      <c r="T17" s="105">
        <v>48</v>
      </c>
    </row>
    <row r="18" spans="1:20" ht="12.75">
      <c r="A18" s="63">
        <f t="shared" si="3"/>
        <v>14</v>
      </c>
      <c r="B18" s="248" t="s">
        <v>19</v>
      </c>
      <c r="C18" s="243"/>
      <c r="D18" s="229">
        <v>10</v>
      </c>
      <c r="E18" s="230">
        <v>40</v>
      </c>
      <c r="F18" s="244">
        <v>151</v>
      </c>
      <c r="G18" s="245">
        <v>180</v>
      </c>
      <c r="H18" s="245">
        <v>169</v>
      </c>
      <c r="I18" s="246">
        <v>198</v>
      </c>
      <c r="J18" s="244">
        <v>174</v>
      </c>
      <c r="K18" s="246">
        <v>155</v>
      </c>
      <c r="L18" s="244"/>
      <c r="M18" s="246"/>
      <c r="N18" s="247"/>
      <c r="O18" s="284"/>
      <c r="P18" s="250">
        <f t="shared" si="0"/>
        <v>1027</v>
      </c>
      <c r="Q18" s="239">
        <f t="shared" si="1"/>
        <v>1067</v>
      </c>
      <c r="R18" s="602">
        <f t="shared" si="2"/>
        <v>171.16666666666666</v>
      </c>
      <c r="S18" s="241">
        <v>20</v>
      </c>
      <c r="T18" s="75">
        <v>46</v>
      </c>
    </row>
    <row r="19" spans="1:20" ht="12.75">
      <c r="A19" s="63">
        <f t="shared" si="3"/>
        <v>15</v>
      </c>
      <c r="B19" s="242" t="s">
        <v>104</v>
      </c>
      <c r="C19" s="243"/>
      <c r="D19" s="229">
        <v>8</v>
      </c>
      <c r="E19" s="230">
        <v>32</v>
      </c>
      <c r="F19" s="244">
        <v>141</v>
      </c>
      <c r="G19" s="245">
        <v>157</v>
      </c>
      <c r="H19" s="245">
        <v>217</v>
      </c>
      <c r="I19" s="246">
        <v>201</v>
      </c>
      <c r="J19" s="244">
        <v>174</v>
      </c>
      <c r="K19" s="246">
        <v>141</v>
      </c>
      <c r="L19" s="244"/>
      <c r="M19" s="246"/>
      <c r="N19" s="247"/>
      <c r="O19" s="284"/>
      <c r="P19" s="238">
        <f t="shared" si="0"/>
        <v>1031</v>
      </c>
      <c r="Q19" s="239">
        <f t="shared" si="1"/>
        <v>1063</v>
      </c>
      <c r="R19" s="602">
        <f t="shared" si="2"/>
        <v>171.83333333333334</v>
      </c>
      <c r="S19" s="241">
        <v>19</v>
      </c>
      <c r="T19" s="75">
        <v>44</v>
      </c>
    </row>
    <row r="20" spans="1:20" ht="12.75">
      <c r="A20" s="63">
        <f t="shared" si="3"/>
        <v>16</v>
      </c>
      <c r="B20" s="248" t="s">
        <v>23</v>
      </c>
      <c r="C20" s="243"/>
      <c r="D20" s="229">
        <v>16</v>
      </c>
      <c r="E20" s="230">
        <v>64</v>
      </c>
      <c r="F20" s="244">
        <v>169</v>
      </c>
      <c r="G20" s="245">
        <v>175</v>
      </c>
      <c r="H20" s="245">
        <v>171</v>
      </c>
      <c r="I20" s="246">
        <v>142</v>
      </c>
      <c r="J20" s="244">
        <v>177</v>
      </c>
      <c r="K20" s="246">
        <v>159</v>
      </c>
      <c r="L20" s="244"/>
      <c r="M20" s="246"/>
      <c r="N20" s="247"/>
      <c r="O20" s="284"/>
      <c r="P20" s="250">
        <f t="shared" si="0"/>
        <v>993</v>
      </c>
      <c r="Q20" s="239">
        <f t="shared" si="1"/>
        <v>1057</v>
      </c>
      <c r="R20" s="602">
        <f t="shared" si="2"/>
        <v>165.5</v>
      </c>
      <c r="S20" s="241">
        <v>18</v>
      </c>
      <c r="T20" s="75">
        <v>42</v>
      </c>
    </row>
    <row r="21" spans="1:20" ht="12.75">
      <c r="A21" s="63">
        <f t="shared" si="3"/>
        <v>17</v>
      </c>
      <c r="B21" s="242" t="s">
        <v>33</v>
      </c>
      <c r="C21" s="243"/>
      <c r="D21" s="229">
        <v>3</v>
      </c>
      <c r="E21" s="230">
        <v>12</v>
      </c>
      <c r="F21" s="244">
        <v>148</v>
      </c>
      <c r="G21" s="245">
        <v>151</v>
      </c>
      <c r="H21" s="245">
        <v>191</v>
      </c>
      <c r="I21" s="246">
        <v>199</v>
      </c>
      <c r="J21" s="244">
        <v>159</v>
      </c>
      <c r="K21" s="246">
        <v>191</v>
      </c>
      <c r="L21" s="244"/>
      <c r="M21" s="246"/>
      <c r="N21" s="247"/>
      <c r="O21" s="284"/>
      <c r="P21" s="250">
        <f t="shared" si="0"/>
        <v>1039</v>
      </c>
      <c r="Q21" s="239">
        <f t="shared" si="1"/>
        <v>1051</v>
      </c>
      <c r="R21" s="602">
        <f t="shared" si="2"/>
        <v>173.16666666666666</v>
      </c>
      <c r="S21" s="241">
        <v>17</v>
      </c>
      <c r="T21" s="75">
        <v>40</v>
      </c>
    </row>
    <row r="22" spans="1:20" ht="12.75">
      <c r="A22" s="63">
        <f t="shared" si="3"/>
        <v>18</v>
      </c>
      <c r="B22" s="248" t="s">
        <v>10</v>
      </c>
      <c r="C22" s="243"/>
      <c r="D22" s="229">
        <v>8</v>
      </c>
      <c r="E22" s="230">
        <v>32</v>
      </c>
      <c r="F22" s="244">
        <v>178</v>
      </c>
      <c r="G22" s="245">
        <v>207</v>
      </c>
      <c r="H22" s="245">
        <v>151</v>
      </c>
      <c r="I22" s="246">
        <v>160</v>
      </c>
      <c r="J22" s="244">
        <v>145</v>
      </c>
      <c r="K22" s="246">
        <v>175</v>
      </c>
      <c r="L22" s="244"/>
      <c r="M22" s="246"/>
      <c r="N22" s="247"/>
      <c r="O22" s="284"/>
      <c r="P22" s="250">
        <f t="shared" si="0"/>
        <v>1016</v>
      </c>
      <c r="Q22" s="239">
        <f t="shared" si="1"/>
        <v>1048</v>
      </c>
      <c r="R22" s="602">
        <f t="shared" si="2"/>
        <v>169.33333333333334</v>
      </c>
      <c r="S22" s="241">
        <v>16</v>
      </c>
      <c r="T22" s="75">
        <v>38</v>
      </c>
    </row>
    <row r="23" spans="1:20" ht="12.75">
      <c r="A23" s="63">
        <f t="shared" si="3"/>
        <v>19</v>
      </c>
      <c r="B23" s="248" t="s">
        <v>28</v>
      </c>
      <c r="C23" s="243"/>
      <c r="D23" s="229">
        <v>16</v>
      </c>
      <c r="E23" s="230">
        <v>64</v>
      </c>
      <c r="F23" s="244">
        <v>148</v>
      </c>
      <c r="G23" s="245">
        <v>211</v>
      </c>
      <c r="H23" s="245">
        <v>143</v>
      </c>
      <c r="I23" s="246">
        <v>164</v>
      </c>
      <c r="J23" s="244">
        <v>122</v>
      </c>
      <c r="K23" s="246">
        <v>182</v>
      </c>
      <c r="L23" s="244"/>
      <c r="M23" s="246"/>
      <c r="N23" s="247"/>
      <c r="O23" s="284"/>
      <c r="P23" s="250">
        <f t="shared" si="0"/>
        <v>970</v>
      </c>
      <c r="Q23" s="239">
        <f t="shared" si="1"/>
        <v>1034</v>
      </c>
      <c r="R23" s="602">
        <f t="shared" si="2"/>
        <v>161.66666666666666</v>
      </c>
      <c r="S23" s="241">
        <v>15</v>
      </c>
      <c r="T23" s="75">
        <v>36</v>
      </c>
    </row>
    <row r="24" spans="1:20" ht="12.75">
      <c r="A24" s="63">
        <f t="shared" si="3"/>
        <v>20</v>
      </c>
      <c r="B24" s="248" t="s">
        <v>38</v>
      </c>
      <c r="C24" s="243"/>
      <c r="D24" s="229">
        <v>8</v>
      </c>
      <c r="E24" s="230">
        <v>32</v>
      </c>
      <c r="F24" s="244">
        <v>142</v>
      </c>
      <c r="G24" s="245">
        <v>168</v>
      </c>
      <c r="H24" s="245">
        <v>152</v>
      </c>
      <c r="I24" s="246">
        <v>199</v>
      </c>
      <c r="J24" s="244">
        <v>146</v>
      </c>
      <c r="K24" s="246">
        <v>173</v>
      </c>
      <c r="L24" s="244"/>
      <c r="M24" s="246"/>
      <c r="N24" s="247"/>
      <c r="O24" s="284"/>
      <c r="P24" s="250">
        <f t="shared" si="0"/>
        <v>980</v>
      </c>
      <c r="Q24" s="239">
        <f t="shared" si="1"/>
        <v>1012</v>
      </c>
      <c r="R24" s="602">
        <f t="shared" si="2"/>
        <v>163.33333333333334</v>
      </c>
      <c r="S24" s="241">
        <v>14</v>
      </c>
      <c r="T24" s="75">
        <v>34</v>
      </c>
    </row>
    <row r="25" spans="1:20" ht="12.75">
      <c r="A25" s="63">
        <f t="shared" si="3"/>
        <v>21</v>
      </c>
      <c r="B25" s="248" t="s">
        <v>73</v>
      </c>
      <c r="C25" s="243"/>
      <c r="D25" s="229">
        <v>16</v>
      </c>
      <c r="E25" s="230">
        <v>64</v>
      </c>
      <c r="F25" s="244">
        <v>145</v>
      </c>
      <c r="G25" s="245">
        <v>152</v>
      </c>
      <c r="H25" s="245">
        <v>135</v>
      </c>
      <c r="I25" s="246">
        <v>183</v>
      </c>
      <c r="J25" s="244">
        <v>148</v>
      </c>
      <c r="K25" s="246">
        <v>176</v>
      </c>
      <c r="L25" s="244"/>
      <c r="M25" s="246"/>
      <c r="N25" s="247"/>
      <c r="O25" s="284"/>
      <c r="P25" s="250">
        <f t="shared" si="0"/>
        <v>939</v>
      </c>
      <c r="Q25" s="239">
        <f t="shared" si="1"/>
        <v>1003</v>
      </c>
      <c r="R25" s="602">
        <f t="shared" si="2"/>
        <v>156.5</v>
      </c>
      <c r="S25" s="241">
        <v>13</v>
      </c>
      <c r="T25" s="75">
        <v>32</v>
      </c>
    </row>
    <row r="26" spans="1:20" ht="12.75">
      <c r="A26" s="63">
        <f t="shared" si="3"/>
        <v>22</v>
      </c>
      <c r="B26" s="248" t="s">
        <v>71</v>
      </c>
      <c r="C26" s="243"/>
      <c r="D26" s="229">
        <v>8</v>
      </c>
      <c r="E26" s="230">
        <v>32</v>
      </c>
      <c r="F26" s="244">
        <v>154</v>
      </c>
      <c r="G26" s="245">
        <v>159</v>
      </c>
      <c r="H26" s="245">
        <v>150</v>
      </c>
      <c r="I26" s="246">
        <v>194</v>
      </c>
      <c r="J26" s="244">
        <v>117</v>
      </c>
      <c r="K26" s="246">
        <v>182</v>
      </c>
      <c r="L26" s="244"/>
      <c r="M26" s="246"/>
      <c r="N26" s="247"/>
      <c r="O26" s="284"/>
      <c r="P26" s="250">
        <f t="shared" si="0"/>
        <v>956</v>
      </c>
      <c r="Q26" s="239">
        <f t="shared" si="1"/>
        <v>988</v>
      </c>
      <c r="R26" s="602">
        <f t="shared" si="2"/>
        <v>159.33333333333334</v>
      </c>
      <c r="S26" s="241">
        <v>12</v>
      </c>
      <c r="T26" s="75">
        <v>30</v>
      </c>
    </row>
    <row r="27" spans="1:20" ht="12.75">
      <c r="A27" s="63">
        <f t="shared" si="3"/>
        <v>23</v>
      </c>
      <c r="B27" s="248" t="s">
        <v>11</v>
      </c>
      <c r="C27" s="243"/>
      <c r="D27" s="229">
        <v>8</v>
      </c>
      <c r="E27" s="230">
        <v>32</v>
      </c>
      <c r="F27" s="244">
        <v>189</v>
      </c>
      <c r="G27" s="245">
        <v>156</v>
      </c>
      <c r="H27" s="245">
        <v>157</v>
      </c>
      <c r="I27" s="246">
        <v>152</v>
      </c>
      <c r="J27" s="244">
        <v>125</v>
      </c>
      <c r="K27" s="246">
        <v>175</v>
      </c>
      <c r="L27" s="244"/>
      <c r="M27" s="246"/>
      <c r="N27" s="247"/>
      <c r="O27" s="284"/>
      <c r="P27" s="250">
        <f t="shared" si="0"/>
        <v>954</v>
      </c>
      <c r="Q27" s="239">
        <f t="shared" si="1"/>
        <v>986</v>
      </c>
      <c r="R27" s="602">
        <f t="shared" si="2"/>
        <v>159</v>
      </c>
      <c r="S27" s="241">
        <v>11</v>
      </c>
      <c r="T27" s="75">
        <v>28</v>
      </c>
    </row>
    <row r="28" spans="1:20" ht="13.5" thickBot="1">
      <c r="A28" s="82">
        <f t="shared" si="3"/>
        <v>24</v>
      </c>
      <c r="B28" s="251" t="s">
        <v>87</v>
      </c>
      <c r="C28" s="252"/>
      <c r="D28" s="253">
        <v>14</v>
      </c>
      <c r="E28" s="254">
        <v>56</v>
      </c>
      <c r="F28" s="255">
        <v>151</v>
      </c>
      <c r="G28" s="256">
        <v>155</v>
      </c>
      <c r="H28" s="256">
        <v>166</v>
      </c>
      <c r="I28" s="257">
        <v>167</v>
      </c>
      <c r="J28" s="255">
        <v>115</v>
      </c>
      <c r="K28" s="257">
        <v>136</v>
      </c>
      <c r="L28" s="255"/>
      <c r="M28" s="257"/>
      <c r="N28" s="258"/>
      <c r="O28" s="285"/>
      <c r="P28" s="260">
        <f t="shared" si="0"/>
        <v>890</v>
      </c>
      <c r="Q28" s="261">
        <f t="shared" si="1"/>
        <v>946</v>
      </c>
      <c r="R28" s="603">
        <f t="shared" si="2"/>
        <v>148.33333333333334</v>
      </c>
      <c r="S28" s="263">
        <v>10</v>
      </c>
      <c r="T28" s="98">
        <v>26</v>
      </c>
    </row>
    <row r="29" spans="1:20" ht="13.5" thickTop="1">
      <c r="A29" s="46">
        <f t="shared" si="3"/>
        <v>25</v>
      </c>
      <c r="B29" s="264" t="s">
        <v>31</v>
      </c>
      <c r="C29" s="228"/>
      <c r="D29" s="265">
        <v>3</v>
      </c>
      <c r="E29" s="266">
        <v>12</v>
      </c>
      <c r="F29" s="231">
        <v>170</v>
      </c>
      <c r="G29" s="232">
        <v>151</v>
      </c>
      <c r="H29" s="232">
        <v>200</v>
      </c>
      <c r="I29" s="233">
        <v>211</v>
      </c>
      <c r="J29" s="231"/>
      <c r="K29" s="233"/>
      <c r="L29" s="231"/>
      <c r="M29" s="233"/>
      <c r="N29" s="236"/>
      <c r="O29" s="283"/>
      <c r="P29" s="250">
        <f t="shared" si="0"/>
        <v>732</v>
      </c>
      <c r="Q29" s="239">
        <f t="shared" si="1"/>
        <v>744</v>
      </c>
      <c r="R29" s="602">
        <f t="shared" si="2"/>
        <v>183</v>
      </c>
      <c r="S29" s="267">
        <v>9</v>
      </c>
      <c r="T29" s="105">
        <v>24</v>
      </c>
    </row>
    <row r="30" spans="1:20" ht="12.75">
      <c r="A30" s="63">
        <f t="shared" si="3"/>
        <v>26</v>
      </c>
      <c r="B30" s="248" t="s">
        <v>67</v>
      </c>
      <c r="C30" s="243"/>
      <c r="D30" s="229">
        <v>5</v>
      </c>
      <c r="E30" s="230">
        <v>20</v>
      </c>
      <c r="F30" s="244">
        <v>147</v>
      </c>
      <c r="G30" s="245">
        <v>149</v>
      </c>
      <c r="H30" s="245">
        <v>175</v>
      </c>
      <c r="I30" s="246">
        <v>187</v>
      </c>
      <c r="J30" s="244"/>
      <c r="K30" s="246"/>
      <c r="L30" s="244"/>
      <c r="M30" s="246"/>
      <c r="N30" s="247"/>
      <c r="O30" s="284"/>
      <c r="P30" s="250">
        <f t="shared" si="0"/>
        <v>658</v>
      </c>
      <c r="Q30" s="239">
        <f t="shared" si="1"/>
        <v>678</v>
      </c>
      <c r="R30" s="602">
        <f t="shared" si="2"/>
        <v>164.5</v>
      </c>
      <c r="S30" s="241">
        <v>8</v>
      </c>
      <c r="T30" s="75">
        <v>22</v>
      </c>
    </row>
    <row r="31" spans="1:20" ht="12.75">
      <c r="A31" s="63">
        <f t="shared" si="3"/>
        <v>27</v>
      </c>
      <c r="B31" s="242" t="s">
        <v>18</v>
      </c>
      <c r="C31" s="243"/>
      <c r="D31" s="229">
        <v>8</v>
      </c>
      <c r="E31" s="230">
        <v>32</v>
      </c>
      <c r="F31" s="244">
        <v>165</v>
      </c>
      <c r="G31" s="245">
        <v>157</v>
      </c>
      <c r="H31" s="245">
        <v>148</v>
      </c>
      <c r="I31" s="246">
        <v>170</v>
      </c>
      <c r="J31" s="244"/>
      <c r="K31" s="246"/>
      <c r="L31" s="244"/>
      <c r="M31" s="246"/>
      <c r="N31" s="247"/>
      <c r="O31" s="284"/>
      <c r="P31" s="250">
        <f t="shared" si="0"/>
        <v>640</v>
      </c>
      <c r="Q31" s="239">
        <f t="shared" si="1"/>
        <v>672</v>
      </c>
      <c r="R31" s="602">
        <f t="shared" si="2"/>
        <v>160</v>
      </c>
      <c r="S31" s="241">
        <v>7</v>
      </c>
      <c r="T31" s="75">
        <v>20</v>
      </c>
    </row>
    <row r="32" spans="1:20" ht="12.75">
      <c r="A32" s="63">
        <f t="shared" si="3"/>
        <v>28</v>
      </c>
      <c r="B32" s="248" t="s">
        <v>64</v>
      </c>
      <c r="C32" s="243"/>
      <c r="D32" s="229">
        <v>18</v>
      </c>
      <c r="E32" s="230">
        <v>72</v>
      </c>
      <c r="F32" s="244">
        <v>177</v>
      </c>
      <c r="G32" s="245">
        <v>161</v>
      </c>
      <c r="H32" s="245">
        <v>135</v>
      </c>
      <c r="I32" s="246">
        <v>127</v>
      </c>
      <c r="J32" s="244"/>
      <c r="K32" s="246"/>
      <c r="L32" s="244"/>
      <c r="M32" s="246"/>
      <c r="N32" s="247"/>
      <c r="O32" s="284"/>
      <c r="P32" s="250">
        <f t="shared" si="0"/>
        <v>600</v>
      </c>
      <c r="Q32" s="239">
        <f t="shared" si="1"/>
        <v>672</v>
      </c>
      <c r="R32" s="602">
        <f t="shared" si="2"/>
        <v>150</v>
      </c>
      <c r="S32" s="241">
        <v>6</v>
      </c>
      <c r="T32" s="75">
        <v>18</v>
      </c>
    </row>
    <row r="33" spans="1:20" ht="12.75">
      <c r="A33" s="63">
        <f t="shared" si="3"/>
        <v>29</v>
      </c>
      <c r="B33" s="248" t="s">
        <v>35</v>
      </c>
      <c r="C33" s="243"/>
      <c r="D33" s="229">
        <v>14</v>
      </c>
      <c r="E33" s="230">
        <v>56</v>
      </c>
      <c r="F33" s="244">
        <v>136</v>
      </c>
      <c r="G33" s="245">
        <v>157</v>
      </c>
      <c r="H33" s="245">
        <v>139</v>
      </c>
      <c r="I33" s="246">
        <v>160</v>
      </c>
      <c r="J33" s="244"/>
      <c r="K33" s="246"/>
      <c r="L33" s="244"/>
      <c r="M33" s="246"/>
      <c r="N33" s="247"/>
      <c r="O33" s="284"/>
      <c r="P33" s="250">
        <f t="shared" si="0"/>
        <v>592</v>
      </c>
      <c r="Q33" s="239">
        <f t="shared" si="1"/>
        <v>648</v>
      </c>
      <c r="R33" s="602">
        <f t="shared" si="2"/>
        <v>148</v>
      </c>
      <c r="S33" s="241">
        <v>5</v>
      </c>
      <c r="T33" s="75">
        <v>16</v>
      </c>
    </row>
    <row r="34" spans="1:20" ht="12.75">
      <c r="A34" s="63">
        <f t="shared" si="3"/>
        <v>30</v>
      </c>
      <c r="B34" s="248" t="s">
        <v>77</v>
      </c>
      <c r="C34" s="243"/>
      <c r="D34" s="229">
        <v>8</v>
      </c>
      <c r="E34" s="230">
        <v>32</v>
      </c>
      <c r="F34" s="244">
        <v>146</v>
      </c>
      <c r="G34" s="245">
        <v>155</v>
      </c>
      <c r="H34" s="245">
        <v>155</v>
      </c>
      <c r="I34" s="246">
        <v>152</v>
      </c>
      <c r="J34" s="244"/>
      <c r="K34" s="246"/>
      <c r="L34" s="244"/>
      <c r="M34" s="246"/>
      <c r="N34" s="247"/>
      <c r="O34" s="284"/>
      <c r="P34" s="250">
        <f t="shared" si="0"/>
        <v>608</v>
      </c>
      <c r="Q34" s="239">
        <f t="shared" si="1"/>
        <v>640</v>
      </c>
      <c r="R34" s="602">
        <f t="shared" si="2"/>
        <v>152</v>
      </c>
      <c r="S34" s="241">
        <v>4</v>
      </c>
      <c r="T34" s="75">
        <v>14</v>
      </c>
    </row>
    <row r="35" spans="1:20" ht="12.75">
      <c r="A35" s="63">
        <f t="shared" si="3"/>
        <v>31</v>
      </c>
      <c r="B35" s="248" t="s">
        <v>68</v>
      </c>
      <c r="C35" s="243"/>
      <c r="D35" s="229">
        <v>12</v>
      </c>
      <c r="E35" s="230">
        <v>48</v>
      </c>
      <c r="F35" s="244">
        <v>133</v>
      </c>
      <c r="G35" s="245">
        <v>133</v>
      </c>
      <c r="H35" s="245">
        <v>170</v>
      </c>
      <c r="I35" s="246">
        <v>151</v>
      </c>
      <c r="J35" s="244"/>
      <c r="K35" s="246"/>
      <c r="L35" s="244"/>
      <c r="M35" s="246"/>
      <c r="N35" s="247"/>
      <c r="O35" s="284"/>
      <c r="P35" s="250">
        <f t="shared" si="0"/>
        <v>587</v>
      </c>
      <c r="Q35" s="239">
        <f t="shared" si="1"/>
        <v>635</v>
      </c>
      <c r="R35" s="602">
        <f t="shared" si="2"/>
        <v>146.75</v>
      </c>
      <c r="S35" s="241">
        <v>3</v>
      </c>
      <c r="T35" s="75">
        <v>12</v>
      </c>
    </row>
    <row r="36" spans="1:20" ht="12.75">
      <c r="A36" s="63">
        <f t="shared" si="3"/>
        <v>32</v>
      </c>
      <c r="B36" s="248" t="s">
        <v>12</v>
      </c>
      <c r="C36" s="243"/>
      <c r="D36" s="229">
        <v>10</v>
      </c>
      <c r="E36" s="230">
        <v>40</v>
      </c>
      <c r="F36" s="244">
        <v>139</v>
      </c>
      <c r="G36" s="245">
        <v>172</v>
      </c>
      <c r="H36" s="245">
        <v>123</v>
      </c>
      <c r="I36" s="246">
        <v>156</v>
      </c>
      <c r="J36" s="244"/>
      <c r="K36" s="246"/>
      <c r="L36" s="244"/>
      <c r="M36" s="246"/>
      <c r="N36" s="247"/>
      <c r="O36" s="284"/>
      <c r="P36" s="250">
        <f t="shared" si="0"/>
        <v>590</v>
      </c>
      <c r="Q36" s="239">
        <f t="shared" si="1"/>
        <v>630</v>
      </c>
      <c r="R36" s="602">
        <f t="shared" si="2"/>
        <v>147.5</v>
      </c>
      <c r="S36" s="241">
        <v>2</v>
      </c>
      <c r="T36" s="75">
        <v>10</v>
      </c>
    </row>
    <row r="37" spans="1:20" ht="13.5" thickBot="1">
      <c r="A37" s="350">
        <f t="shared" si="3"/>
        <v>33</v>
      </c>
      <c r="B37" s="351" t="s">
        <v>95</v>
      </c>
      <c r="C37" s="272"/>
      <c r="D37" s="273">
        <v>16</v>
      </c>
      <c r="E37" s="274">
        <v>64</v>
      </c>
      <c r="F37" s="275">
        <v>132</v>
      </c>
      <c r="G37" s="276">
        <v>134</v>
      </c>
      <c r="H37" s="276">
        <v>155</v>
      </c>
      <c r="I37" s="277">
        <v>121</v>
      </c>
      <c r="J37" s="275"/>
      <c r="K37" s="277"/>
      <c r="L37" s="275"/>
      <c r="M37" s="277"/>
      <c r="N37" s="278"/>
      <c r="O37" s="286"/>
      <c r="P37" s="279">
        <f t="shared" si="0"/>
        <v>542</v>
      </c>
      <c r="Q37" s="280">
        <f t="shared" si="1"/>
        <v>606</v>
      </c>
      <c r="R37" s="604">
        <f t="shared" si="2"/>
        <v>135.5</v>
      </c>
      <c r="S37" s="282">
        <v>1</v>
      </c>
      <c r="T37" s="98">
        <v>8</v>
      </c>
    </row>
    <row r="38" spans="1:20" ht="13.5" thickTop="1">
      <c r="A38" s="621" t="s">
        <v>81</v>
      </c>
      <c r="B38" s="625" t="s">
        <v>19</v>
      </c>
      <c r="C38" s="626"/>
      <c r="D38" s="627"/>
      <c r="E38" s="627"/>
      <c r="F38" s="624">
        <v>178</v>
      </c>
      <c r="G38" s="619">
        <v>132</v>
      </c>
      <c r="H38" s="619">
        <v>182</v>
      </c>
      <c r="I38" s="634">
        <v>156</v>
      </c>
      <c r="J38" s="638"/>
      <c r="K38" s="619"/>
      <c r="L38" s="619"/>
      <c r="M38" s="619"/>
      <c r="N38" s="619"/>
      <c r="O38" s="639"/>
      <c r="P38" s="642">
        <f>SUM(F38:M38)</f>
        <v>648</v>
      </c>
      <c r="Q38" s="658"/>
      <c r="R38" s="663">
        <f>IF(ISERROR(AVERAGE(F38:M38)),"",AVERAGE(F38:M38))</f>
        <v>162</v>
      </c>
      <c r="S38" s="646"/>
      <c r="T38" s="655"/>
    </row>
    <row r="39" spans="1:20" ht="12.75">
      <c r="A39" s="609" t="s">
        <v>81</v>
      </c>
      <c r="B39" s="630" t="s">
        <v>23</v>
      </c>
      <c r="C39" s="631"/>
      <c r="D39" s="611"/>
      <c r="E39" s="611"/>
      <c r="F39" s="591">
        <v>142</v>
      </c>
      <c r="G39" s="589">
        <v>155</v>
      </c>
      <c r="H39" s="589">
        <v>147</v>
      </c>
      <c r="I39" s="635">
        <v>177</v>
      </c>
      <c r="J39" s="588"/>
      <c r="K39" s="589"/>
      <c r="L39" s="589"/>
      <c r="M39" s="589"/>
      <c r="N39" s="589"/>
      <c r="O39" s="640"/>
      <c r="P39" s="643">
        <f>SUM(F39:M39)</f>
        <v>621</v>
      </c>
      <c r="Q39" s="659"/>
      <c r="R39" s="605">
        <f>IF(ISERROR(AVERAGE(F39:M39)),"",AVERAGE(F39:M39))</f>
        <v>155.25</v>
      </c>
      <c r="S39" s="647"/>
      <c r="T39" s="656"/>
    </row>
    <row r="40" spans="1:20" ht="12.75">
      <c r="A40" s="609" t="s">
        <v>81</v>
      </c>
      <c r="B40" s="628" t="s">
        <v>64</v>
      </c>
      <c r="C40" s="629"/>
      <c r="D40" s="611"/>
      <c r="E40" s="611"/>
      <c r="F40" s="591">
        <v>106</v>
      </c>
      <c r="G40" s="589">
        <v>163</v>
      </c>
      <c r="H40" s="589">
        <v>126</v>
      </c>
      <c r="I40" s="635">
        <v>123</v>
      </c>
      <c r="J40" s="588"/>
      <c r="K40" s="589"/>
      <c r="L40" s="589"/>
      <c r="M40" s="589"/>
      <c r="N40" s="589"/>
      <c r="O40" s="641"/>
      <c r="P40" s="644">
        <f>SUM(F40:M40)</f>
        <v>518</v>
      </c>
      <c r="Q40" s="660"/>
      <c r="R40" s="610">
        <f>IF(ISERROR(AVERAGE(F40:M40)),"",AVERAGE(F40:M40))</f>
        <v>129.5</v>
      </c>
      <c r="S40" s="647"/>
      <c r="T40" s="656"/>
    </row>
    <row r="41" spans="1:20" ht="12.75">
      <c r="A41" s="609" t="s">
        <v>81</v>
      </c>
      <c r="B41" s="628" t="s">
        <v>64</v>
      </c>
      <c r="C41" s="629"/>
      <c r="D41" s="611"/>
      <c r="E41" s="611"/>
      <c r="F41" s="591">
        <v>148</v>
      </c>
      <c r="G41" s="589">
        <v>144</v>
      </c>
      <c r="H41" s="589">
        <v>149</v>
      </c>
      <c r="I41" s="635">
        <v>130</v>
      </c>
      <c r="J41" s="588"/>
      <c r="K41" s="589"/>
      <c r="L41" s="589"/>
      <c r="M41" s="589"/>
      <c r="N41" s="589"/>
      <c r="O41" s="641"/>
      <c r="P41" s="644">
        <f>SUM(F41:M41)</f>
        <v>571</v>
      </c>
      <c r="Q41" s="660"/>
      <c r="R41" s="610">
        <f>IF(ISERROR(AVERAGE(F41:M41)),"",AVERAGE(F41:M41))</f>
        <v>142.75</v>
      </c>
      <c r="S41" s="647"/>
      <c r="T41" s="656"/>
    </row>
    <row r="42" spans="1:20" ht="12.75">
      <c r="A42" s="609" t="s">
        <v>81</v>
      </c>
      <c r="B42" s="632" t="s">
        <v>64</v>
      </c>
      <c r="C42" s="633"/>
      <c r="D42" s="633"/>
      <c r="E42" s="633"/>
      <c r="F42" s="591">
        <v>161</v>
      </c>
      <c r="G42" s="589">
        <v>130</v>
      </c>
      <c r="H42" s="589">
        <v>141</v>
      </c>
      <c r="I42" s="635">
        <v>110</v>
      </c>
      <c r="J42" s="588"/>
      <c r="K42" s="589"/>
      <c r="L42" s="589"/>
      <c r="M42" s="589"/>
      <c r="N42" s="589"/>
      <c r="O42" s="590"/>
      <c r="P42" s="645">
        <f>SUM(F42:M42)</f>
        <v>542</v>
      </c>
      <c r="Q42" s="661"/>
      <c r="R42" s="664">
        <f>IF(ISERROR(AVERAGE(F42:M42)),"",AVERAGE(F42:M42))</f>
        <v>135.5</v>
      </c>
      <c r="S42" s="647"/>
      <c r="T42" s="656"/>
    </row>
    <row r="43" spans="1:20" ht="12.75">
      <c r="A43" s="609" t="s">
        <v>81</v>
      </c>
      <c r="B43" s="632" t="s">
        <v>64</v>
      </c>
      <c r="C43" s="633"/>
      <c r="D43" s="633"/>
      <c r="E43" s="633"/>
      <c r="F43" s="591">
        <v>139</v>
      </c>
      <c r="G43" s="589">
        <v>137</v>
      </c>
      <c r="H43" s="589">
        <v>113</v>
      </c>
      <c r="I43" s="635">
        <v>180</v>
      </c>
      <c r="J43" s="588"/>
      <c r="K43" s="589"/>
      <c r="L43" s="589"/>
      <c r="M43" s="589"/>
      <c r="N43" s="589"/>
      <c r="O43" s="590"/>
      <c r="P43" s="645">
        <f>SUM(F43:M43)</f>
        <v>569</v>
      </c>
      <c r="Q43" s="661"/>
      <c r="R43" s="664">
        <f>IF(ISERROR(AVERAGE(F43:M43)),"",AVERAGE(F43:M43))</f>
        <v>142.25</v>
      </c>
      <c r="S43" s="647"/>
      <c r="T43" s="656"/>
    </row>
    <row r="44" spans="1:20" ht="12.75">
      <c r="A44" s="609" t="s">
        <v>81</v>
      </c>
      <c r="B44" s="628" t="s">
        <v>66</v>
      </c>
      <c r="C44" s="629"/>
      <c r="D44" s="611"/>
      <c r="E44" s="611"/>
      <c r="F44" s="591">
        <v>136</v>
      </c>
      <c r="G44" s="589">
        <v>176</v>
      </c>
      <c r="H44" s="589">
        <v>168</v>
      </c>
      <c r="I44" s="635">
        <v>146</v>
      </c>
      <c r="J44" s="588"/>
      <c r="K44" s="589"/>
      <c r="L44" s="589"/>
      <c r="M44" s="589"/>
      <c r="N44" s="589"/>
      <c r="O44" s="641"/>
      <c r="P44" s="644">
        <v>626</v>
      </c>
      <c r="Q44" s="660"/>
      <c r="R44" s="610">
        <f>IF(ISERROR(AVERAGE(F44:M44)),"",AVERAGE(F44:M44))</f>
        <v>156.5</v>
      </c>
      <c r="S44" s="647"/>
      <c r="T44" s="656"/>
    </row>
    <row r="45" spans="1:20" ht="12.75">
      <c r="A45" s="609" t="s">
        <v>81</v>
      </c>
      <c r="B45" s="632" t="s">
        <v>66</v>
      </c>
      <c r="C45" s="633"/>
      <c r="D45" s="633"/>
      <c r="E45" s="633"/>
      <c r="F45" s="591">
        <v>144</v>
      </c>
      <c r="G45" s="589">
        <v>141</v>
      </c>
      <c r="H45" s="589">
        <v>184</v>
      </c>
      <c r="I45" s="635">
        <v>160</v>
      </c>
      <c r="J45" s="588"/>
      <c r="K45" s="589"/>
      <c r="L45" s="589"/>
      <c r="M45" s="589"/>
      <c r="N45" s="589"/>
      <c r="O45" s="590"/>
      <c r="P45" s="645">
        <f>SUM(F45:M45)</f>
        <v>629</v>
      </c>
      <c r="Q45" s="661"/>
      <c r="R45" s="664">
        <f>IF(ISERROR(AVERAGE(F45:M45)),"",AVERAGE(F45:M45))</f>
        <v>157.25</v>
      </c>
      <c r="S45" s="647"/>
      <c r="T45" s="656"/>
    </row>
    <row r="46" spans="1:20" ht="12.75">
      <c r="A46" s="609" t="s">
        <v>81</v>
      </c>
      <c r="B46" s="632" t="s">
        <v>66</v>
      </c>
      <c r="C46" s="633"/>
      <c r="D46" s="633"/>
      <c r="E46" s="633"/>
      <c r="F46" s="591">
        <v>153</v>
      </c>
      <c r="G46" s="589">
        <v>168</v>
      </c>
      <c r="H46" s="589">
        <v>122</v>
      </c>
      <c r="I46" s="635">
        <v>137</v>
      </c>
      <c r="J46" s="588"/>
      <c r="K46" s="589"/>
      <c r="L46" s="589"/>
      <c r="M46" s="589"/>
      <c r="N46" s="589"/>
      <c r="O46" s="590"/>
      <c r="P46" s="645">
        <f>SUM(F46:M46)</f>
        <v>580</v>
      </c>
      <c r="Q46" s="661"/>
      <c r="R46" s="664">
        <f>IF(ISERROR(AVERAGE(F46:M46)),"",AVERAGE(F46:M46))</f>
        <v>145</v>
      </c>
      <c r="S46" s="647"/>
      <c r="T46" s="656"/>
    </row>
    <row r="47" spans="1:20" ht="12.75">
      <c r="A47" s="609" t="s">
        <v>81</v>
      </c>
      <c r="B47" s="630" t="s">
        <v>11</v>
      </c>
      <c r="C47" s="631"/>
      <c r="D47" s="611"/>
      <c r="E47" s="611"/>
      <c r="F47" s="591">
        <v>133</v>
      </c>
      <c r="G47" s="589">
        <v>185</v>
      </c>
      <c r="H47" s="589">
        <v>156</v>
      </c>
      <c r="I47" s="635">
        <v>164</v>
      </c>
      <c r="J47" s="588"/>
      <c r="K47" s="589"/>
      <c r="L47" s="589"/>
      <c r="M47" s="589"/>
      <c r="N47" s="589"/>
      <c r="O47" s="640"/>
      <c r="P47" s="643">
        <f>SUM(F47:M47)</f>
        <v>638</v>
      </c>
      <c r="Q47" s="659"/>
      <c r="R47" s="605">
        <f>IF(ISERROR(AVERAGE(F47:M47)),"",AVERAGE(F47:M47))</f>
        <v>159.5</v>
      </c>
      <c r="S47" s="647"/>
      <c r="T47" s="656"/>
    </row>
    <row r="48" spans="1:20" ht="12.75">
      <c r="A48" s="609" t="s">
        <v>81</v>
      </c>
      <c r="B48" s="628" t="s">
        <v>14</v>
      </c>
      <c r="C48" s="629"/>
      <c r="D48" s="611"/>
      <c r="E48" s="611"/>
      <c r="F48" s="591">
        <v>145</v>
      </c>
      <c r="G48" s="589">
        <v>149</v>
      </c>
      <c r="H48" s="589">
        <v>170</v>
      </c>
      <c r="I48" s="636">
        <v>214</v>
      </c>
      <c r="J48" s="588"/>
      <c r="K48" s="589"/>
      <c r="L48" s="589"/>
      <c r="M48" s="589"/>
      <c r="N48" s="589"/>
      <c r="O48" s="641"/>
      <c r="P48" s="644">
        <f>SUM(F48:M48)</f>
        <v>678</v>
      </c>
      <c r="Q48" s="660"/>
      <c r="R48" s="610">
        <f>IF(ISERROR(AVERAGE(F48:M48)),"",AVERAGE(F48:M48))</f>
        <v>169.5</v>
      </c>
      <c r="S48" s="647"/>
      <c r="T48" s="656"/>
    </row>
    <row r="49" spans="1:20" ht="12.75">
      <c r="A49" s="609" t="s">
        <v>81</v>
      </c>
      <c r="B49" s="628" t="s">
        <v>73</v>
      </c>
      <c r="C49" s="629"/>
      <c r="D49" s="611"/>
      <c r="E49" s="611"/>
      <c r="F49" s="591">
        <v>156</v>
      </c>
      <c r="G49" s="589">
        <v>126</v>
      </c>
      <c r="H49" s="589">
        <v>172</v>
      </c>
      <c r="I49" s="635">
        <v>138</v>
      </c>
      <c r="J49" s="588"/>
      <c r="K49" s="589"/>
      <c r="L49" s="589"/>
      <c r="M49" s="589"/>
      <c r="N49" s="589"/>
      <c r="O49" s="641"/>
      <c r="P49" s="644">
        <f>SUM(F49:M49)</f>
        <v>592</v>
      </c>
      <c r="Q49" s="660"/>
      <c r="R49" s="610">
        <f>IF(ISERROR(AVERAGE(F49:M49)),"",AVERAGE(F49:M49))</f>
        <v>148</v>
      </c>
      <c r="S49" s="647"/>
      <c r="T49" s="656"/>
    </row>
    <row r="50" spans="1:20" ht="12.75">
      <c r="A50" s="609" t="s">
        <v>81</v>
      </c>
      <c r="B50" s="632" t="s">
        <v>67</v>
      </c>
      <c r="C50" s="633"/>
      <c r="D50" s="633"/>
      <c r="E50" s="633"/>
      <c r="F50" s="591">
        <v>146</v>
      </c>
      <c r="G50" s="589">
        <v>152</v>
      </c>
      <c r="H50" s="589">
        <v>203</v>
      </c>
      <c r="I50" s="635">
        <v>150</v>
      </c>
      <c r="J50" s="588"/>
      <c r="K50" s="589"/>
      <c r="L50" s="589"/>
      <c r="M50" s="589"/>
      <c r="N50" s="589"/>
      <c r="O50" s="590"/>
      <c r="P50" s="645">
        <f>SUM(F50:M50)</f>
        <v>651</v>
      </c>
      <c r="Q50" s="661"/>
      <c r="R50" s="664">
        <f>IF(ISERROR(AVERAGE(F50:M50)),"",AVERAGE(F50:M50))</f>
        <v>162.75</v>
      </c>
      <c r="S50" s="647"/>
      <c r="T50" s="656"/>
    </row>
    <row r="51" spans="1:20" ht="12.75">
      <c r="A51" s="609" t="s">
        <v>81</v>
      </c>
      <c r="B51" s="630" t="s">
        <v>28</v>
      </c>
      <c r="C51" s="631"/>
      <c r="D51" s="611"/>
      <c r="E51" s="611"/>
      <c r="F51" s="591">
        <v>158</v>
      </c>
      <c r="G51" s="589">
        <v>186</v>
      </c>
      <c r="H51" s="589">
        <v>154</v>
      </c>
      <c r="I51" s="635">
        <v>152</v>
      </c>
      <c r="J51" s="588"/>
      <c r="K51" s="620"/>
      <c r="L51" s="589"/>
      <c r="M51" s="589"/>
      <c r="N51" s="589"/>
      <c r="O51" s="640"/>
      <c r="P51" s="643">
        <f>SUM(F51:M51)</f>
        <v>650</v>
      </c>
      <c r="Q51" s="659"/>
      <c r="R51" s="605">
        <f>IF(ISERROR(AVERAGE(F51:M51)),"",AVERAGE(F51:M51))</f>
        <v>162.5</v>
      </c>
      <c r="S51" s="647"/>
      <c r="T51" s="656"/>
    </row>
    <row r="52" spans="1:20" ht="12.75">
      <c r="A52" s="609" t="s">
        <v>81</v>
      </c>
      <c r="B52" s="628" t="s">
        <v>36</v>
      </c>
      <c r="C52" s="629"/>
      <c r="D52" s="611"/>
      <c r="E52" s="611"/>
      <c r="F52" s="591">
        <v>142</v>
      </c>
      <c r="G52" s="589">
        <v>133</v>
      </c>
      <c r="H52" s="589">
        <v>171</v>
      </c>
      <c r="I52" s="635">
        <v>182</v>
      </c>
      <c r="J52" s="588"/>
      <c r="K52" s="589"/>
      <c r="L52" s="589"/>
      <c r="M52" s="589"/>
      <c r="N52" s="589"/>
      <c r="O52" s="640"/>
      <c r="P52" s="643">
        <f>SUM(F52:M52)</f>
        <v>628</v>
      </c>
      <c r="Q52" s="659"/>
      <c r="R52" s="605">
        <f>IF(ISERROR(AVERAGE(F52:M52)),"",AVERAGE(F52:M52))</f>
        <v>157</v>
      </c>
      <c r="S52" s="647"/>
      <c r="T52" s="656"/>
    </row>
    <row r="53" spans="1:20" ht="12.75">
      <c r="A53" s="609" t="s">
        <v>81</v>
      </c>
      <c r="B53" s="628" t="s">
        <v>36</v>
      </c>
      <c r="C53" s="629"/>
      <c r="D53" s="611"/>
      <c r="E53" s="611"/>
      <c r="F53" s="591">
        <v>182</v>
      </c>
      <c r="G53" s="589">
        <v>193</v>
      </c>
      <c r="H53" s="589">
        <v>142</v>
      </c>
      <c r="I53" s="635">
        <v>181</v>
      </c>
      <c r="J53" s="588"/>
      <c r="K53" s="589"/>
      <c r="L53" s="589"/>
      <c r="M53" s="589"/>
      <c r="N53" s="589"/>
      <c r="O53" s="641"/>
      <c r="P53" s="644">
        <f>SUM(F53:M53)</f>
        <v>698</v>
      </c>
      <c r="Q53" s="660"/>
      <c r="R53" s="610">
        <f>IF(ISERROR(AVERAGE(F53:M53)),"",AVERAGE(F53:M53))</f>
        <v>174.5</v>
      </c>
      <c r="S53" s="647"/>
      <c r="T53" s="656"/>
    </row>
    <row r="54" spans="1:20" ht="12.75">
      <c r="A54" s="622" t="s">
        <v>81</v>
      </c>
      <c r="B54" s="628" t="s">
        <v>77</v>
      </c>
      <c r="C54" s="629"/>
      <c r="D54" s="611"/>
      <c r="E54" s="611"/>
      <c r="F54" s="591">
        <v>121</v>
      </c>
      <c r="G54" s="589">
        <v>130</v>
      </c>
      <c r="H54" s="589">
        <v>169</v>
      </c>
      <c r="I54" s="635">
        <v>156</v>
      </c>
      <c r="J54" s="588"/>
      <c r="K54" s="589"/>
      <c r="L54" s="589"/>
      <c r="M54" s="589"/>
      <c r="N54" s="589"/>
      <c r="O54" s="641"/>
      <c r="P54" s="644">
        <f>SUM(F54:M54)</f>
        <v>576</v>
      </c>
      <c r="Q54" s="660"/>
      <c r="R54" s="610">
        <f>IF(ISERROR(AVERAGE(F54:M54)),"",AVERAGE(F54:M54))</f>
        <v>144</v>
      </c>
      <c r="S54" s="648"/>
      <c r="T54" s="598"/>
    </row>
    <row r="55" spans="1:20" ht="12.75">
      <c r="A55" s="622" t="s">
        <v>81</v>
      </c>
      <c r="B55" s="628" t="s">
        <v>77</v>
      </c>
      <c r="C55" s="629"/>
      <c r="D55" s="611"/>
      <c r="E55" s="611"/>
      <c r="F55" s="591">
        <v>145</v>
      </c>
      <c r="G55" s="589">
        <v>138</v>
      </c>
      <c r="H55" s="589">
        <v>174</v>
      </c>
      <c r="I55" s="635">
        <v>146</v>
      </c>
      <c r="J55" s="588"/>
      <c r="K55" s="589"/>
      <c r="L55" s="589"/>
      <c r="M55" s="589"/>
      <c r="N55" s="589"/>
      <c r="O55" s="641"/>
      <c r="P55" s="644">
        <f>SUM(F55:M55)</f>
        <v>603</v>
      </c>
      <c r="Q55" s="660"/>
      <c r="R55" s="610">
        <f>IF(ISERROR(AVERAGE(F55:M55)),"",AVERAGE(F55:M55))</f>
        <v>150.75</v>
      </c>
      <c r="S55" s="648"/>
      <c r="T55" s="598"/>
    </row>
    <row r="56" spans="1:20" ht="12.75">
      <c r="A56" s="622" t="s">
        <v>81</v>
      </c>
      <c r="B56" s="628" t="s">
        <v>37</v>
      </c>
      <c r="C56" s="629" t="s">
        <v>69</v>
      </c>
      <c r="D56" s="611"/>
      <c r="E56" s="611"/>
      <c r="F56" s="591">
        <v>142</v>
      </c>
      <c r="G56" s="589">
        <v>134</v>
      </c>
      <c r="H56" s="589">
        <v>158</v>
      </c>
      <c r="I56" s="635">
        <v>196</v>
      </c>
      <c r="J56" s="588"/>
      <c r="K56" s="589"/>
      <c r="L56" s="589"/>
      <c r="M56" s="589"/>
      <c r="N56" s="589"/>
      <c r="O56" s="641"/>
      <c r="P56" s="644">
        <f>SUM(F56:M56)</f>
        <v>630</v>
      </c>
      <c r="Q56" s="660"/>
      <c r="R56" s="610">
        <f>IF(ISERROR(AVERAGE(F56:M56)),"",AVERAGE(F56:M56))</f>
        <v>157.5</v>
      </c>
      <c r="S56" s="648"/>
      <c r="T56" s="598"/>
    </row>
    <row r="57" spans="1:20" ht="12.75">
      <c r="A57" s="622" t="s">
        <v>81</v>
      </c>
      <c r="B57" s="628" t="s">
        <v>37</v>
      </c>
      <c r="C57" s="629" t="s">
        <v>69</v>
      </c>
      <c r="D57" s="611"/>
      <c r="E57" s="611"/>
      <c r="F57" s="591">
        <v>139</v>
      </c>
      <c r="G57" s="589">
        <v>167</v>
      </c>
      <c r="H57" s="589">
        <v>145</v>
      </c>
      <c r="I57" s="635">
        <v>191</v>
      </c>
      <c r="J57" s="588"/>
      <c r="K57" s="589"/>
      <c r="L57" s="589"/>
      <c r="M57" s="589"/>
      <c r="N57" s="589"/>
      <c r="O57" s="641"/>
      <c r="P57" s="644">
        <f>SUM(F57:M57)</f>
        <v>642</v>
      </c>
      <c r="Q57" s="660"/>
      <c r="R57" s="610">
        <f>IF(ISERROR(AVERAGE(F57:M57)),"",AVERAGE(F57:M57))</f>
        <v>160.5</v>
      </c>
      <c r="S57" s="648"/>
      <c r="T57" s="598"/>
    </row>
    <row r="58" spans="1:20" ht="13.5" thickBot="1">
      <c r="A58" s="623" t="s">
        <v>81</v>
      </c>
      <c r="B58" s="650" t="s">
        <v>38</v>
      </c>
      <c r="C58" s="651"/>
      <c r="D58" s="612"/>
      <c r="E58" s="612"/>
      <c r="F58" s="594">
        <v>157</v>
      </c>
      <c r="G58" s="593">
        <v>146</v>
      </c>
      <c r="H58" s="593">
        <v>152</v>
      </c>
      <c r="I58" s="637">
        <v>119</v>
      </c>
      <c r="J58" s="592"/>
      <c r="K58" s="652"/>
      <c r="L58" s="593"/>
      <c r="M58" s="593"/>
      <c r="N58" s="593"/>
      <c r="O58" s="653"/>
      <c r="P58" s="654">
        <f>SUM(F58:M58)</f>
        <v>574</v>
      </c>
      <c r="Q58" s="662"/>
      <c r="R58" s="606">
        <f>IF(ISERROR(AVERAGE(F58:M58)),"",AVERAGE(F58:M58))</f>
        <v>143.5</v>
      </c>
      <c r="S58" s="649"/>
      <c r="T58" s="657"/>
    </row>
    <row r="59" spans="1:20" ht="13.5" thickTop="1">
      <c r="A59" s="613"/>
      <c r="B59" s="614"/>
      <c r="C59" s="615"/>
      <c r="D59" s="615"/>
      <c r="E59" s="615"/>
      <c r="F59" s="615"/>
      <c r="G59" s="615"/>
      <c r="H59" s="615"/>
      <c r="I59" s="615"/>
      <c r="J59" s="615"/>
      <c r="K59" s="615"/>
      <c r="L59" s="615"/>
      <c r="M59" s="615"/>
      <c r="N59" s="616"/>
      <c r="O59" s="616"/>
      <c r="P59" s="617"/>
      <c r="Q59" s="615"/>
      <c r="R59" s="618"/>
      <c r="S59" s="599"/>
      <c r="T59" s="600"/>
    </row>
    <row r="60" spans="1:20" ht="12.75">
      <c r="A60" s="596"/>
      <c r="B60" s="381"/>
      <c r="C60" s="597"/>
      <c r="D60" s="597"/>
      <c r="E60" s="597"/>
      <c r="F60" s="597"/>
      <c r="G60" s="597"/>
      <c r="H60" s="597"/>
      <c r="I60" s="597"/>
      <c r="J60" s="597"/>
      <c r="K60" s="597"/>
      <c r="L60" s="597"/>
      <c r="M60" s="597"/>
      <c r="N60" s="595"/>
      <c r="O60" s="595"/>
      <c r="P60" s="601"/>
      <c r="Q60" s="597"/>
      <c r="R60" s="607"/>
      <c r="S60" s="599"/>
      <c r="T60" s="600"/>
    </row>
    <row r="61" spans="1:20" ht="12.75">
      <c r="A61" s="596"/>
      <c r="B61" s="381"/>
      <c r="C61" s="597"/>
      <c r="D61" s="597"/>
      <c r="E61" s="597"/>
      <c r="F61" s="597"/>
      <c r="G61" s="597"/>
      <c r="H61" s="597"/>
      <c r="I61" s="597"/>
      <c r="J61" s="597"/>
      <c r="K61" s="597"/>
      <c r="L61" s="597"/>
      <c r="M61" s="597"/>
      <c r="N61" s="595"/>
      <c r="O61" s="595"/>
      <c r="P61" s="601"/>
      <c r="Q61" s="597"/>
      <c r="R61" s="607"/>
      <c r="S61" s="599"/>
      <c r="T61" s="600"/>
    </row>
    <row r="62" spans="1:20" ht="12.75">
      <c r="A62" s="596"/>
      <c r="B62" s="381"/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597"/>
      <c r="N62" s="595"/>
      <c r="O62" s="595"/>
      <c r="P62" s="601"/>
      <c r="Q62" s="597"/>
      <c r="R62" s="607"/>
      <c r="S62" s="599"/>
      <c r="T62" s="600"/>
    </row>
    <row r="63" spans="1:20" ht="12.75">
      <c r="A63" s="596"/>
      <c r="B63" s="381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5"/>
      <c r="O63" s="595"/>
      <c r="P63" s="601"/>
      <c r="Q63" s="597"/>
      <c r="R63" s="607"/>
      <c r="S63" s="599"/>
      <c r="T63" s="600"/>
    </row>
    <row r="64" spans="1:20" ht="12.75">
      <c r="A64" s="596"/>
      <c r="B64" s="381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5"/>
      <c r="O64" s="595"/>
      <c r="P64" s="601"/>
      <c r="Q64" s="597"/>
      <c r="R64" s="607"/>
      <c r="S64" s="599"/>
      <c r="T64" s="600"/>
    </row>
    <row r="65" spans="1:20" ht="12.75">
      <c r="A65" s="596"/>
      <c r="B65" s="381"/>
      <c r="C65" s="597"/>
      <c r="D65" s="597"/>
      <c r="E65" s="597"/>
      <c r="F65" s="597"/>
      <c r="G65" s="597"/>
      <c r="H65" s="597"/>
      <c r="I65" s="597"/>
      <c r="J65" s="597"/>
      <c r="K65" s="597"/>
      <c r="L65" s="597"/>
      <c r="M65" s="597"/>
      <c r="N65" s="595"/>
      <c r="O65" s="595"/>
      <c r="P65" s="601"/>
      <c r="Q65" s="597"/>
      <c r="R65" s="607"/>
      <c r="S65" s="599"/>
      <c r="T65" s="600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38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7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65"/>
  <sheetViews>
    <sheetView workbookViewId="0" topLeftCell="A1">
      <selection activeCell="V9" sqref="V9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 thickBot="1" thickTop="1">
      <c r="A1" s="563" t="s">
        <v>80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64" t="s">
        <v>85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6"/>
    </row>
    <row r="3" spans="1:20" ht="19.5" customHeight="1" thickBot="1" thickTop="1">
      <c r="A3" s="567" t="s">
        <v>39</v>
      </c>
      <c r="B3" s="568" t="s">
        <v>40</v>
      </c>
      <c r="C3" s="30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68"/>
      <c r="C4" s="30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47" t="s">
        <v>72</v>
      </c>
      <c r="C5" s="48"/>
      <c r="D5" s="49">
        <v>8</v>
      </c>
      <c r="E5" s="49">
        <v>48</v>
      </c>
      <c r="F5" s="50">
        <v>204</v>
      </c>
      <c r="G5" s="51">
        <v>191</v>
      </c>
      <c r="H5" s="51">
        <v>182</v>
      </c>
      <c r="I5" s="52">
        <v>145</v>
      </c>
      <c r="J5" s="50">
        <v>186</v>
      </c>
      <c r="K5" s="53">
        <v>176</v>
      </c>
      <c r="L5" s="222">
        <v>214</v>
      </c>
      <c r="M5" s="221">
        <v>209</v>
      </c>
      <c r="N5" s="56"/>
      <c r="O5" s="176">
        <v>423</v>
      </c>
      <c r="P5" s="58">
        <v>1507</v>
      </c>
      <c r="Q5" s="59">
        <v>1555</v>
      </c>
      <c r="R5" s="60">
        <v>188.375</v>
      </c>
      <c r="S5" s="61">
        <v>36</v>
      </c>
      <c r="T5" s="62">
        <v>60</v>
      </c>
    </row>
    <row r="6" spans="1:20" ht="12.75">
      <c r="A6" s="63">
        <f>A5+1</f>
        <v>2</v>
      </c>
      <c r="B6" s="64" t="s">
        <v>74</v>
      </c>
      <c r="C6" s="65"/>
      <c r="D6" s="66">
        <v>8</v>
      </c>
      <c r="E6" s="66">
        <v>48</v>
      </c>
      <c r="F6" s="67">
        <v>202</v>
      </c>
      <c r="G6" s="68">
        <v>206</v>
      </c>
      <c r="H6" s="68">
        <v>203</v>
      </c>
      <c r="I6" s="69">
        <v>161</v>
      </c>
      <c r="J6" s="67">
        <v>197</v>
      </c>
      <c r="K6" s="108">
        <v>224</v>
      </c>
      <c r="L6" s="223">
        <v>206</v>
      </c>
      <c r="M6" s="72">
        <v>205</v>
      </c>
      <c r="N6" s="73"/>
      <c r="O6" s="176">
        <v>411</v>
      </c>
      <c r="P6" s="58">
        <v>1604</v>
      </c>
      <c r="Q6" s="59">
        <v>1652</v>
      </c>
      <c r="R6" s="60">
        <v>200.5</v>
      </c>
      <c r="S6" s="74">
        <v>35</v>
      </c>
      <c r="T6" s="75">
        <v>55</v>
      </c>
    </row>
    <row r="7" spans="1:20" ht="12.75">
      <c r="A7" s="63">
        <f>A6+1</f>
        <v>3</v>
      </c>
      <c r="B7" s="64" t="s">
        <v>36</v>
      </c>
      <c r="C7" s="65"/>
      <c r="D7" s="66">
        <v>5</v>
      </c>
      <c r="E7" s="66">
        <v>30</v>
      </c>
      <c r="F7" s="67">
        <v>213</v>
      </c>
      <c r="G7" s="68">
        <v>163</v>
      </c>
      <c r="H7" s="224">
        <v>227</v>
      </c>
      <c r="I7" s="69">
        <v>199</v>
      </c>
      <c r="J7" s="67">
        <v>173</v>
      </c>
      <c r="K7" s="77">
        <v>177</v>
      </c>
      <c r="L7" s="71">
        <v>175</v>
      </c>
      <c r="M7" s="72">
        <v>214</v>
      </c>
      <c r="N7" s="73"/>
      <c r="O7" s="176">
        <v>389</v>
      </c>
      <c r="P7" s="58">
        <v>1541</v>
      </c>
      <c r="Q7" s="59">
        <v>1571</v>
      </c>
      <c r="R7" s="60">
        <v>192.625</v>
      </c>
      <c r="S7" s="74">
        <v>34</v>
      </c>
      <c r="T7" s="75">
        <v>50</v>
      </c>
    </row>
    <row r="8" spans="1:20" ht="12.75">
      <c r="A8" s="63">
        <f>A7+1</f>
        <v>4</v>
      </c>
      <c r="B8" s="64" t="s">
        <v>75</v>
      </c>
      <c r="C8" s="65"/>
      <c r="D8" s="66">
        <v>3</v>
      </c>
      <c r="E8" s="66">
        <v>18</v>
      </c>
      <c r="F8" s="67">
        <v>207</v>
      </c>
      <c r="G8" s="68">
        <v>162</v>
      </c>
      <c r="H8" s="68">
        <v>236</v>
      </c>
      <c r="I8" s="69">
        <v>175</v>
      </c>
      <c r="J8" s="67">
        <v>175</v>
      </c>
      <c r="K8" s="70">
        <v>200</v>
      </c>
      <c r="L8" s="71">
        <v>173</v>
      </c>
      <c r="M8" s="116">
        <v>208</v>
      </c>
      <c r="N8" s="73"/>
      <c r="O8" s="176">
        <v>381</v>
      </c>
      <c r="P8" s="58">
        <v>1536</v>
      </c>
      <c r="Q8" s="59">
        <v>1554</v>
      </c>
      <c r="R8" s="60">
        <v>192</v>
      </c>
      <c r="S8" s="74">
        <v>33</v>
      </c>
      <c r="T8" s="75">
        <v>45</v>
      </c>
    </row>
    <row r="9" spans="1:20" ht="12.75">
      <c r="A9" s="63">
        <f>A8+1</f>
        <v>5</v>
      </c>
      <c r="B9" s="64" t="s">
        <v>22</v>
      </c>
      <c r="C9" s="65"/>
      <c r="D9" s="66">
        <v>8</v>
      </c>
      <c r="E9" s="66">
        <v>48</v>
      </c>
      <c r="F9" s="67">
        <v>204</v>
      </c>
      <c r="G9" s="68">
        <v>170</v>
      </c>
      <c r="H9" s="68">
        <v>172</v>
      </c>
      <c r="I9" s="69">
        <v>171</v>
      </c>
      <c r="J9" s="67">
        <v>181</v>
      </c>
      <c r="K9" s="70">
        <v>204</v>
      </c>
      <c r="L9" s="71">
        <v>187</v>
      </c>
      <c r="M9" s="76">
        <v>190</v>
      </c>
      <c r="N9" s="73"/>
      <c r="O9" s="176">
        <v>377</v>
      </c>
      <c r="P9" s="58">
        <v>1479</v>
      </c>
      <c r="Q9" s="59">
        <v>1527</v>
      </c>
      <c r="R9" s="60">
        <v>184.875</v>
      </c>
      <c r="S9" s="74">
        <v>32</v>
      </c>
      <c r="T9" s="75">
        <v>42</v>
      </c>
    </row>
    <row r="10" spans="1:20" ht="12.75">
      <c r="A10" s="63">
        <f>A9+1</f>
        <v>6</v>
      </c>
      <c r="B10" s="64" t="s">
        <v>14</v>
      </c>
      <c r="C10" s="65"/>
      <c r="D10" s="66">
        <v>5</v>
      </c>
      <c r="E10" s="66">
        <v>30</v>
      </c>
      <c r="F10" s="67">
        <v>142</v>
      </c>
      <c r="G10" s="68">
        <v>197</v>
      </c>
      <c r="H10" s="68">
        <v>223</v>
      </c>
      <c r="I10" s="69">
        <v>209</v>
      </c>
      <c r="J10" s="67">
        <v>201</v>
      </c>
      <c r="K10" s="77">
        <v>180</v>
      </c>
      <c r="L10" s="71">
        <v>185</v>
      </c>
      <c r="M10" s="76">
        <v>190</v>
      </c>
      <c r="N10" s="73"/>
      <c r="O10" s="176">
        <v>375</v>
      </c>
      <c r="P10" s="58">
        <v>1527</v>
      </c>
      <c r="Q10" s="59">
        <v>1557</v>
      </c>
      <c r="R10" s="60">
        <v>190.875</v>
      </c>
      <c r="S10" s="74">
        <v>31</v>
      </c>
      <c r="T10" s="75">
        <v>39</v>
      </c>
    </row>
    <row r="11" spans="1:20" ht="12.75">
      <c r="A11" s="63">
        <v>7</v>
      </c>
      <c r="B11" s="78" t="s">
        <v>13</v>
      </c>
      <c r="C11" s="79"/>
      <c r="D11" s="66">
        <v>9</v>
      </c>
      <c r="E11" s="66">
        <v>54</v>
      </c>
      <c r="F11" s="67">
        <v>158</v>
      </c>
      <c r="G11" s="68">
        <v>221</v>
      </c>
      <c r="H11" s="68">
        <v>158</v>
      </c>
      <c r="I11" s="69">
        <v>198</v>
      </c>
      <c r="J11" s="67">
        <v>143</v>
      </c>
      <c r="K11" s="77">
        <v>177</v>
      </c>
      <c r="L11" s="71">
        <v>190</v>
      </c>
      <c r="M11" s="76">
        <v>158</v>
      </c>
      <c r="N11" s="73"/>
      <c r="O11" s="176">
        <v>348</v>
      </c>
      <c r="P11" s="58">
        <v>1403</v>
      </c>
      <c r="Q11" s="59">
        <v>1457</v>
      </c>
      <c r="R11" s="60">
        <v>175.375</v>
      </c>
      <c r="S11" s="74">
        <v>30</v>
      </c>
      <c r="T11" s="75">
        <v>36</v>
      </c>
    </row>
    <row r="12" spans="1:20" ht="12.75">
      <c r="A12" s="63">
        <f aca="true" t="shared" si="0" ref="A12:A41">A11+1</f>
        <v>8</v>
      </c>
      <c r="B12" s="78" t="s">
        <v>29</v>
      </c>
      <c r="C12" s="79"/>
      <c r="D12" s="66">
        <v>16</v>
      </c>
      <c r="E12" s="66">
        <v>96</v>
      </c>
      <c r="F12" s="67">
        <v>179</v>
      </c>
      <c r="G12" s="68">
        <v>204</v>
      </c>
      <c r="H12" s="68">
        <v>175</v>
      </c>
      <c r="I12" s="69">
        <v>145</v>
      </c>
      <c r="J12" s="67">
        <v>182</v>
      </c>
      <c r="K12" s="77">
        <v>194</v>
      </c>
      <c r="L12" s="71">
        <v>157</v>
      </c>
      <c r="M12" s="76">
        <v>182</v>
      </c>
      <c r="N12" s="73"/>
      <c r="O12" s="176">
        <v>339</v>
      </c>
      <c r="P12" s="58">
        <v>1418</v>
      </c>
      <c r="Q12" s="59">
        <v>1514</v>
      </c>
      <c r="R12" s="60">
        <v>177.25</v>
      </c>
      <c r="S12" s="74">
        <v>29</v>
      </c>
      <c r="T12" s="75">
        <v>34</v>
      </c>
    </row>
    <row r="13" spans="1:20" ht="12.75">
      <c r="A13" s="63">
        <f t="shared" si="0"/>
        <v>9</v>
      </c>
      <c r="B13" s="78" t="s">
        <v>11</v>
      </c>
      <c r="C13" s="79"/>
      <c r="D13" s="66">
        <v>5</v>
      </c>
      <c r="E13" s="66">
        <v>30</v>
      </c>
      <c r="F13" s="67">
        <v>176</v>
      </c>
      <c r="G13" s="68">
        <v>162</v>
      </c>
      <c r="H13" s="68">
        <v>184</v>
      </c>
      <c r="I13" s="69">
        <v>166</v>
      </c>
      <c r="J13" s="67">
        <v>171</v>
      </c>
      <c r="K13" s="108">
        <v>214</v>
      </c>
      <c r="L13" s="71">
        <v>174</v>
      </c>
      <c r="M13" s="76">
        <v>159</v>
      </c>
      <c r="N13" s="73"/>
      <c r="O13" s="176">
        <v>333</v>
      </c>
      <c r="P13" s="58">
        <v>1406</v>
      </c>
      <c r="Q13" s="59">
        <v>1436</v>
      </c>
      <c r="R13" s="60">
        <v>175.75</v>
      </c>
      <c r="S13" s="74">
        <v>28</v>
      </c>
      <c r="T13" s="75">
        <v>32</v>
      </c>
    </row>
    <row r="14" spans="1:20" ht="12.75">
      <c r="A14" s="63">
        <f t="shared" si="0"/>
        <v>10</v>
      </c>
      <c r="B14" s="80" t="s">
        <v>71</v>
      </c>
      <c r="C14" s="81"/>
      <c r="D14" s="66">
        <v>8</v>
      </c>
      <c r="E14" s="66">
        <v>48</v>
      </c>
      <c r="F14" s="67">
        <v>171</v>
      </c>
      <c r="G14" s="68">
        <v>177</v>
      </c>
      <c r="H14" s="68">
        <v>185</v>
      </c>
      <c r="I14" s="69">
        <v>176</v>
      </c>
      <c r="J14" s="67">
        <v>131</v>
      </c>
      <c r="K14" s="108">
        <v>213</v>
      </c>
      <c r="L14" s="71">
        <v>184</v>
      </c>
      <c r="M14" s="76">
        <v>127</v>
      </c>
      <c r="N14" s="73"/>
      <c r="O14" s="176">
        <v>311</v>
      </c>
      <c r="P14" s="58">
        <v>1364</v>
      </c>
      <c r="Q14" s="59">
        <v>1412</v>
      </c>
      <c r="R14" s="60">
        <v>170.5</v>
      </c>
      <c r="S14" s="74">
        <v>27</v>
      </c>
      <c r="T14" s="75">
        <v>30</v>
      </c>
    </row>
    <row r="15" spans="1:20" ht="12.75">
      <c r="A15" s="63">
        <f t="shared" si="0"/>
        <v>11</v>
      </c>
      <c r="B15" s="80" t="s">
        <v>34</v>
      </c>
      <c r="C15" s="81"/>
      <c r="D15" s="66">
        <v>8</v>
      </c>
      <c r="E15" s="66">
        <v>48</v>
      </c>
      <c r="F15" s="67">
        <v>171</v>
      </c>
      <c r="G15" s="68">
        <v>193</v>
      </c>
      <c r="H15" s="68">
        <v>196</v>
      </c>
      <c r="I15" s="69">
        <v>168</v>
      </c>
      <c r="J15" s="67">
        <v>162</v>
      </c>
      <c r="K15" s="77">
        <v>183</v>
      </c>
      <c r="L15" s="71">
        <v>160</v>
      </c>
      <c r="M15" s="76">
        <v>149</v>
      </c>
      <c r="N15" s="73"/>
      <c r="O15" s="176">
        <v>309</v>
      </c>
      <c r="P15" s="58">
        <v>1382</v>
      </c>
      <c r="Q15" s="59">
        <v>1430</v>
      </c>
      <c r="R15" s="60">
        <v>172.75</v>
      </c>
      <c r="S15" s="74">
        <v>26</v>
      </c>
      <c r="T15" s="75">
        <v>28</v>
      </c>
    </row>
    <row r="16" spans="1:20" ht="13.5" thickBot="1">
      <c r="A16" s="82">
        <f t="shared" si="0"/>
        <v>12</v>
      </c>
      <c r="B16" s="83" t="s">
        <v>37</v>
      </c>
      <c r="C16" s="84" t="s">
        <v>69</v>
      </c>
      <c r="D16" s="85">
        <v>5</v>
      </c>
      <c r="E16" s="85">
        <v>30</v>
      </c>
      <c r="F16" s="86">
        <v>176</v>
      </c>
      <c r="G16" s="87">
        <v>186</v>
      </c>
      <c r="H16" s="87">
        <v>159</v>
      </c>
      <c r="I16" s="88">
        <v>204</v>
      </c>
      <c r="J16" s="86">
        <v>177</v>
      </c>
      <c r="K16" s="111">
        <v>179</v>
      </c>
      <c r="L16" s="90">
        <v>129</v>
      </c>
      <c r="M16" s="91">
        <v>168</v>
      </c>
      <c r="N16" s="92"/>
      <c r="O16" s="177">
        <v>297</v>
      </c>
      <c r="P16" s="94">
        <v>1378</v>
      </c>
      <c r="Q16" s="95">
        <v>1408</v>
      </c>
      <c r="R16" s="96">
        <v>172.25</v>
      </c>
      <c r="S16" s="97">
        <v>25</v>
      </c>
      <c r="T16" s="98">
        <v>26</v>
      </c>
    </row>
    <row r="17" spans="1:20" ht="13.5" thickTop="1">
      <c r="A17" s="46">
        <f t="shared" si="0"/>
        <v>13</v>
      </c>
      <c r="B17" s="99" t="s">
        <v>30</v>
      </c>
      <c r="C17" s="100"/>
      <c r="D17" s="49">
        <v>5</v>
      </c>
      <c r="E17" s="49">
        <v>30</v>
      </c>
      <c r="F17" s="50">
        <v>148</v>
      </c>
      <c r="G17" s="51">
        <v>186</v>
      </c>
      <c r="H17" s="51">
        <v>168</v>
      </c>
      <c r="I17" s="52">
        <v>200</v>
      </c>
      <c r="J17" s="50">
        <v>193</v>
      </c>
      <c r="K17" s="53">
        <v>170</v>
      </c>
      <c r="L17" s="54"/>
      <c r="M17" s="55"/>
      <c r="N17" s="56"/>
      <c r="O17" s="101"/>
      <c r="P17" s="102">
        <v>1065</v>
      </c>
      <c r="Q17" s="103">
        <v>1095</v>
      </c>
      <c r="R17" s="104">
        <v>177.5</v>
      </c>
      <c r="S17" s="61">
        <v>24</v>
      </c>
      <c r="T17" s="105">
        <v>24</v>
      </c>
    </row>
    <row r="18" spans="1:20" ht="12.75">
      <c r="A18" s="63">
        <f t="shared" si="0"/>
        <v>14</v>
      </c>
      <c r="B18" s="106" t="s">
        <v>26</v>
      </c>
      <c r="C18" s="107"/>
      <c r="D18" s="66">
        <v>10</v>
      </c>
      <c r="E18" s="66">
        <v>60</v>
      </c>
      <c r="F18" s="67">
        <v>165</v>
      </c>
      <c r="G18" s="68">
        <v>162</v>
      </c>
      <c r="H18" s="68">
        <v>199</v>
      </c>
      <c r="I18" s="69">
        <v>146</v>
      </c>
      <c r="J18" s="67">
        <v>156</v>
      </c>
      <c r="K18" s="77">
        <v>199</v>
      </c>
      <c r="L18" s="71"/>
      <c r="M18" s="76"/>
      <c r="N18" s="73"/>
      <c r="O18" s="57"/>
      <c r="P18" s="58">
        <v>1027</v>
      </c>
      <c r="Q18" s="59">
        <v>1087</v>
      </c>
      <c r="R18" s="60">
        <v>171.16666666666666</v>
      </c>
      <c r="S18" s="74">
        <v>23</v>
      </c>
      <c r="T18" s="75">
        <v>23</v>
      </c>
    </row>
    <row r="19" spans="1:20" ht="12.75">
      <c r="A19" s="63">
        <f t="shared" si="0"/>
        <v>15</v>
      </c>
      <c r="B19" s="106" t="s">
        <v>16</v>
      </c>
      <c r="C19" s="107"/>
      <c r="D19" s="66">
        <v>16</v>
      </c>
      <c r="E19" s="66">
        <v>96</v>
      </c>
      <c r="F19" s="67">
        <v>146</v>
      </c>
      <c r="G19" s="68">
        <v>155</v>
      </c>
      <c r="H19" s="68">
        <v>195</v>
      </c>
      <c r="I19" s="69">
        <v>174</v>
      </c>
      <c r="J19" s="67">
        <v>135</v>
      </c>
      <c r="K19" s="77">
        <v>182</v>
      </c>
      <c r="L19" s="71"/>
      <c r="M19" s="76"/>
      <c r="N19" s="73"/>
      <c r="O19" s="57"/>
      <c r="P19" s="58">
        <v>987</v>
      </c>
      <c r="Q19" s="59">
        <v>1083</v>
      </c>
      <c r="R19" s="60">
        <v>164.5</v>
      </c>
      <c r="S19" s="74">
        <v>22</v>
      </c>
      <c r="T19" s="75">
        <v>22</v>
      </c>
    </row>
    <row r="20" spans="1:20" ht="12.75">
      <c r="A20" s="63">
        <f t="shared" si="0"/>
        <v>16</v>
      </c>
      <c r="B20" s="64" t="s">
        <v>77</v>
      </c>
      <c r="C20" s="65"/>
      <c r="D20" s="66">
        <v>10</v>
      </c>
      <c r="E20" s="66">
        <v>60</v>
      </c>
      <c r="F20" s="67">
        <v>159</v>
      </c>
      <c r="G20" s="68">
        <v>183</v>
      </c>
      <c r="H20" s="68">
        <v>166</v>
      </c>
      <c r="I20" s="69">
        <v>178</v>
      </c>
      <c r="J20" s="67">
        <v>168</v>
      </c>
      <c r="K20" s="77">
        <v>157</v>
      </c>
      <c r="L20" s="71"/>
      <c r="M20" s="76"/>
      <c r="N20" s="73"/>
      <c r="O20" s="57"/>
      <c r="P20" s="58">
        <v>1011</v>
      </c>
      <c r="Q20" s="59">
        <v>1071</v>
      </c>
      <c r="R20" s="60">
        <v>168.5</v>
      </c>
      <c r="S20" s="74">
        <v>21</v>
      </c>
      <c r="T20" s="75">
        <v>21</v>
      </c>
    </row>
    <row r="21" spans="1:20" ht="12.75">
      <c r="A21" s="63">
        <f t="shared" si="0"/>
        <v>17</v>
      </c>
      <c r="B21" s="78" t="s">
        <v>15</v>
      </c>
      <c r="C21" s="79"/>
      <c r="D21" s="66">
        <v>8</v>
      </c>
      <c r="E21" s="66">
        <v>48</v>
      </c>
      <c r="F21" s="67">
        <v>161</v>
      </c>
      <c r="G21" s="68">
        <v>137</v>
      </c>
      <c r="H21" s="68">
        <v>202</v>
      </c>
      <c r="I21" s="69">
        <v>167</v>
      </c>
      <c r="J21" s="67">
        <v>136</v>
      </c>
      <c r="K21" s="108">
        <v>216</v>
      </c>
      <c r="L21" s="71"/>
      <c r="M21" s="76"/>
      <c r="N21" s="73"/>
      <c r="O21" s="57"/>
      <c r="P21" s="58">
        <v>1019</v>
      </c>
      <c r="Q21" s="59">
        <v>1067</v>
      </c>
      <c r="R21" s="60">
        <v>169.83333333333334</v>
      </c>
      <c r="S21" s="74">
        <v>20</v>
      </c>
      <c r="T21" s="75">
        <v>20</v>
      </c>
    </row>
    <row r="22" spans="1:20" ht="12.75">
      <c r="A22" s="63">
        <f t="shared" si="0"/>
        <v>18</v>
      </c>
      <c r="B22" s="64" t="s">
        <v>70</v>
      </c>
      <c r="C22" s="65"/>
      <c r="D22" s="66">
        <v>8</v>
      </c>
      <c r="E22" s="66">
        <v>48</v>
      </c>
      <c r="F22" s="67">
        <v>177</v>
      </c>
      <c r="G22" s="68">
        <v>150</v>
      </c>
      <c r="H22" s="68">
        <v>192</v>
      </c>
      <c r="I22" s="69">
        <v>176</v>
      </c>
      <c r="J22" s="67">
        <v>159</v>
      </c>
      <c r="K22" s="77">
        <v>163</v>
      </c>
      <c r="L22" s="71"/>
      <c r="M22" s="76"/>
      <c r="N22" s="73"/>
      <c r="O22" s="57"/>
      <c r="P22" s="58">
        <v>1017</v>
      </c>
      <c r="Q22" s="59">
        <v>1065</v>
      </c>
      <c r="R22" s="60">
        <v>169.5</v>
      </c>
      <c r="S22" s="74">
        <v>19</v>
      </c>
      <c r="T22" s="75">
        <v>19</v>
      </c>
    </row>
    <row r="23" spans="1:20" ht="12.75">
      <c r="A23" s="63">
        <f t="shared" si="0"/>
        <v>19</v>
      </c>
      <c r="B23" s="64" t="s">
        <v>10</v>
      </c>
      <c r="C23" s="65"/>
      <c r="D23" s="66">
        <v>8</v>
      </c>
      <c r="E23" s="66">
        <v>48</v>
      </c>
      <c r="F23" s="67">
        <v>146</v>
      </c>
      <c r="G23" s="68">
        <v>166</v>
      </c>
      <c r="H23" s="68">
        <v>177</v>
      </c>
      <c r="I23" s="69">
        <v>192</v>
      </c>
      <c r="J23" s="67">
        <v>179</v>
      </c>
      <c r="K23" s="77">
        <v>152</v>
      </c>
      <c r="L23" s="71"/>
      <c r="M23" s="72"/>
      <c r="N23" s="73"/>
      <c r="O23" s="57"/>
      <c r="P23" s="58">
        <v>1012</v>
      </c>
      <c r="Q23" s="59">
        <v>1060</v>
      </c>
      <c r="R23" s="60">
        <v>168.66666666666666</v>
      </c>
      <c r="S23" s="74">
        <v>18</v>
      </c>
      <c r="T23" s="75">
        <v>18</v>
      </c>
    </row>
    <row r="24" spans="1:20" ht="12.75" customHeight="1">
      <c r="A24" s="63">
        <f t="shared" si="0"/>
        <v>20</v>
      </c>
      <c r="B24" s="80" t="s">
        <v>19</v>
      </c>
      <c r="C24" s="81"/>
      <c r="D24" s="66">
        <v>12</v>
      </c>
      <c r="E24" s="66">
        <v>72</v>
      </c>
      <c r="F24" s="67">
        <v>158</v>
      </c>
      <c r="G24" s="68">
        <v>181</v>
      </c>
      <c r="H24" s="68">
        <v>181</v>
      </c>
      <c r="I24" s="69">
        <v>169</v>
      </c>
      <c r="J24" s="67">
        <v>154</v>
      </c>
      <c r="K24" s="77">
        <v>145</v>
      </c>
      <c r="L24" s="71"/>
      <c r="M24" s="76"/>
      <c r="N24" s="73"/>
      <c r="O24" s="57"/>
      <c r="P24" s="58">
        <v>988</v>
      </c>
      <c r="Q24" s="59">
        <v>1060</v>
      </c>
      <c r="R24" s="60">
        <v>164.66666666666666</v>
      </c>
      <c r="S24" s="74">
        <v>17</v>
      </c>
      <c r="T24" s="75">
        <v>17</v>
      </c>
    </row>
    <row r="25" spans="1:20" ht="12.75">
      <c r="A25" s="63">
        <f t="shared" si="0"/>
        <v>21</v>
      </c>
      <c r="B25" s="64" t="s">
        <v>35</v>
      </c>
      <c r="C25" s="65"/>
      <c r="D25" s="66">
        <v>14</v>
      </c>
      <c r="E25" s="66">
        <v>84</v>
      </c>
      <c r="F25" s="67">
        <v>179</v>
      </c>
      <c r="G25" s="224">
        <v>221</v>
      </c>
      <c r="H25" s="68">
        <v>147</v>
      </c>
      <c r="I25" s="69">
        <v>132</v>
      </c>
      <c r="J25" s="67">
        <v>124</v>
      </c>
      <c r="K25" s="77">
        <v>173</v>
      </c>
      <c r="L25" s="71"/>
      <c r="M25" s="76"/>
      <c r="N25" s="73"/>
      <c r="O25" s="57"/>
      <c r="P25" s="58">
        <v>976</v>
      </c>
      <c r="Q25" s="59">
        <v>1060</v>
      </c>
      <c r="R25" s="60">
        <v>162.66666666666666</v>
      </c>
      <c r="S25" s="74">
        <v>16</v>
      </c>
      <c r="T25" s="75">
        <v>16</v>
      </c>
    </row>
    <row r="26" spans="1:20" ht="12.75">
      <c r="A26" s="63">
        <f t="shared" si="0"/>
        <v>22</v>
      </c>
      <c r="B26" s="80" t="s">
        <v>76</v>
      </c>
      <c r="C26" s="81"/>
      <c r="D26" s="66">
        <v>8</v>
      </c>
      <c r="E26" s="66">
        <v>48</v>
      </c>
      <c r="F26" s="67">
        <v>155</v>
      </c>
      <c r="G26" s="68">
        <v>202</v>
      </c>
      <c r="H26" s="68">
        <v>169</v>
      </c>
      <c r="I26" s="69">
        <v>172</v>
      </c>
      <c r="J26" s="67">
        <v>161</v>
      </c>
      <c r="K26" s="77">
        <v>148</v>
      </c>
      <c r="L26" s="71"/>
      <c r="M26" s="76"/>
      <c r="N26" s="73"/>
      <c r="O26" s="57"/>
      <c r="P26" s="58">
        <v>1007</v>
      </c>
      <c r="Q26" s="59">
        <v>1055</v>
      </c>
      <c r="R26" s="60">
        <v>167.83333333333334</v>
      </c>
      <c r="S26" s="74">
        <v>15</v>
      </c>
      <c r="T26" s="75">
        <v>15</v>
      </c>
    </row>
    <row r="27" spans="1:20" ht="12.75">
      <c r="A27" s="63">
        <f t="shared" si="0"/>
        <v>23</v>
      </c>
      <c r="B27" s="64" t="s">
        <v>12</v>
      </c>
      <c r="C27" s="65"/>
      <c r="D27" s="66">
        <v>8</v>
      </c>
      <c r="E27" s="66">
        <v>48</v>
      </c>
      <c r="F27" s="67">
        <v>161</v>
      </c>
      <c r="G27" s="68">
        <v>190</v>
      </c>
      <c r="H27" s="68">
        <v>144</v>
      </c>
      <c r="I27" s="69">
        <v>181</v>
      </c>
      <c r="J27" s="67">
        <v>157</v>
      </c>
      <c r="K27" s="77">
        <v>138</v>
      </c>
      <c r="L27" s="71"/>
      <c r="M27" s="76"/>
      <c r="N27" s="73"/>
      <c r="O27" s="57"/>
      <c r="P27" s="58">
        <v>971</v>
      </c>
      <c r="Q27" s="59">
        <v>1019</v>
      </c>
      <c r="R27" s="60">
        <v>161.83333333333334</v>
      </c>
      <c r="S27" s="74">
        <v>14</v>
      </c>
      <c r="T27" s="75">
        <v>14</v>
      </c>
    </row>
    <row r="28" spans="1:20" ht="13.5" thickBot="1">
      <c r="A28" s="82">
        <f t="shared" si="0"/>
        <v>24</v>
      </c>
      <c r="B28" s="109" t="s">
        <v>66</v>
      </c>
      <c r="C28" s="110"/>
      <c r="D28" s="85">
        <v>8</v>
      </c>
      <c r="E28" s="85">
        <v>48</v>
      </c>
      <c r="F28" s="86">
        <v>181</v>
      </c>
      <c r="G28" s="87">
        <v>158</v>
      </c>
      <c r="H28" s="87">
        <v>194</v>
      </c>
      <c r="I28" s="88">
        <v>149</v>
      </c>
      <c r="J28" s="86">
        <v>160</v>
      </c>
      <c r="K28" s="111">
        <v>128</v>
      </c>
      <c r="L28" s="90"/>
      <c r="M28" s="91"/>
      <c r="N28" s="92"/>
      <c r="O28" s="93"/>
      <c r="P28" s="94">
        <v>970</v>
      </c>
      <c r="Q28" s="95">
        <v>1018</v>
      </c>
      <c r="R28" s="96">
        <v>161.66666666666666</v>
      </c>
      <c r="S28" s="97">
        <v>13</v>
      </c>
      <c r="T28" s="98">
        <v>13</v>
      </c>
    </row>
    <row r="29" spans="1:20" ht="13.5" thickTop="1">
      <c r="A29" s="46">
        <f t="shared" si="0"/>
        <v>25</v>
      </c>
      <c r="B29" s="99" t="s">
        <v>31</v>
      </c>
      <c r="C29" s="100"/>
      <c r="D29" s="49">
        <v>5</v>
      </c>
      <c r="E29" s="49">
        <v>20</v>
      </c>
      <c r="F29" s="50">
        <v>188</v>
      </c>
      <c r="G29" s="51">
        <v>167</v>
      </c>
      <c r="H29" s="51">
        <v>171</v>
      </c>
      <c r="I29" s="52">
        <v>191</v>
      </c>
      <c r="J29" s="50"/>
      <c r="K29" s="53"/>
      <c r="L29" s="54"/>
      <c r="M29" s="55"/>
      <c r="N29" s="56"/>
      <c r="O29" s="101"/>
      <c r="P29" s="102">
        <v>717</v>
      </c>
      <c r="Q29" s="103">
        <v>737</v>
      </c>
      <c r="R29" s="104">
        <v>179.25</v>
      </c>
      <c r="S29" s="61">
        <v>12</v>
      </c>
      <c r="T29" s="105">
        <v>12</v>
      </c>
    </row>
    <row r="30" spans="1:20" ht="12.75">
      <c r="A30" s="63">
        <f t="shared" si="0"/>
        <v>26</v>
      </c>
      <c r="B30" s="64" t="s">
        <v>64</v>
      </c>
      <c r="C30" s="65"/>
      <c r="D30" s="66">
        <v>16</v>
      </c>
      <c r="E30" s="66">
        <v>64</v>
      </c>
      <c r="F30" s="67">
        <v>88</v>
      </c>
      <c r="G30" s="68">
        <v>166</v>
      </c>
      <c r="H30" s="68">
        <v>176</v>
      </c>
      <c r="I30" s="69">
        <v>202</v>
      </c>
      <c r="J30" s="67"/>
      <c r="K30" s="77"/>
      <c r="L30" s="71"/>
      <c r="M30" s="76"/>
      <c r="N30" s="73"/>
      <c r="O30" s="112"/>
      <c r="P30" s="113">
        <v>632</v>
      </c>
      <c r="Q30" s="114">
        <v>696</v>
      </c>
      <c r="R30" s="115">
        <v>158</v>
      </c>
      <c r="S30" s="74">
        <v>11</v>
      </c>
      <c r="T30" s="75">
        <v>11</v>
      </c>
    </row>
    <row r="31" spans="1:20" ht="12.75">
      <c r="A31" s="63">
        <f t="shared" si="0"/>
        <v>27</v>
      </c>
      <c r="B31" s="64" t="s">
        <v>28</v>
      </c>
      <c r="C31" s="65"/>
      <c r="D31" s="66">
        <v>16</v>
      </c>
      <c r="E31" s="66">
        <v>64</v>
      </c>
      <c r="F31" s="67">
        <v>189</v>
      </c>
      <c r="G31" s="68">
        <v>164</v>
      </c>
      <c r="H31" s="68">
        <v>144</v>
      </c>
      <c r="I31" s="69">
        <v>135</v>
      </c>
      <c r="J31" s="67"/>
      <c r="K31" s="77"/>
      <c r="L31" s="71"/>
      <c r="M31" s="116"/>
      <c r="N31" s="73"/>
      <c r="O31" s="112"/>
      <c r="P31" s="113">
        <v>632</v>
      </c>
      <c r="Q31" s="114">
        <v>696</v>
      </c>
      <c r="R31" s="115">
        <v>158</v>
      </c>
      <c r="S31" s="74">
        <v>10</v>
      </c>
      <c r="T31" s="75">
        <v>10</v>
      </c>
    </row>
    <row r="32" spans="1:20" ht="12.75">
      <c r="A32" s="63">
        <f t="shared" si="0"/>
        <v>28</v>
      </c>
      <c r="B32" s="64" t="s">
        <v>21</v>
      </c>
      <c r="C32" s="65"/>
      <c r="D32" s="66">
        <v>14</v>
      </c>
      <c r="E32" s="66">
        <v>56</v>
      </c>
      <c r="F32" s="67">
        <v>148</v>
      </c>
      <c r="G32" s="68">
        <v>150</v>
      </c>
      <c r="H32" s="68">
        <v>172</v>
      </c>
      <c r="I32" s="69">
        <v>169</v>
      </c>
      <c r="J32" s="67"/>
      <c r="K32" s="77"/>
      <c r="L32" s="71"/>
      <c r="M32" s="72"/>
      <c r="N32" s="73"/>
      <c r="O32" s="112"/>
      <c r="P32" s="113">
        <v>639</v>
      </c>
      <c r="Q32" s="114">
        <v>695</v>
      </c>
      <c r="R32" s="115">
        <v>159.75</v>
      </c>
      <c r="S32" s="74">
        <v>9</v>
      </c>
      <c r="T32" s="75">
        <v>9</v>
      </c>
    </row>
    <row r="33" spans="1:20" ht="12.75">
      <c r="A33" s="63">
        <f t="shared" si="0"/>
        <v>29</v>
      </c>
      <c r="B33" s="64" t="s">
        <v>18</v>
      </c>
      <c r="C33" s="65"/>
      <c r="D33" s="66">
        <v>10</v>
      </c>
      <c r="E33" s="66">
        <v>40</v>
      </c>
      <c r="F33" s="67">
        <v>159</v>
      </c>
      <c r="G33" s="68">
        <v>165</v>
      </c>
      <c r="H33" s="68">
        <v>180</v>
      </c>
      <c r="I33" s="69">
        <v>148</v>
      </c>
      <c r="J33" s="67"/>
      <c r="K33" s="77"/>
      <c r="L33" s="71"/>
      <c r="M33" s="76"/>
      <c r="N33" s="73"/>
      <c r="O33" s="112"/>
      <c r="P33" s="113">
        <v>652</v>
      </c>
      <c r="Q33" s="114">
        <v>692</v>
      </c>
      <c r="R33" s="115">
        <v>163</v>
      </c>
      <c r="S33" s="74">
        <v>8</v>
      </c>
      <c r="T33" s="75">
        <v>8</v>
      </c>
    </row>
    <row r="34" spans="1:20" ht="12.75">
      <c r="A34" s="63">
        <f t="shared" si="0"/>
        <v>30</v>
      </c>
      <c r="B34" s="80" t="s">
        <v>23</v>
      </c>
      <c r="C34" s="81"/>
      <c r="D34" s="66">
        <v>16</v>
      </c>
      <c r="E34" s="66">
        <v>64</v>
      </c>
      <c r="F34" s="67">
        <v>148</v>
      </c>
      <c r="G34" s="68">
        <v>149</v>
      </c>
      <c r="H34" s="68">
        <v>124</v>
      </c>
      <c r="I34" s="69">
        <v>201</v>
      </c>
      <c r="J34" s="67"/>
      <c r="K34" s="70"/>
      <c r="L34" s="71"/>
      <c r="M34" s="72"/>
      <c r="N34" s="73"/>
      <c r="O34" s="112"/>
      <c r="P34" s="113">
        <v>622</v>
      </c>
      <c r="Q34" s="114">
        <v>686</v>
      </c>
      <c r="R34" s="115">
        <v>155.5</v>
      </c>
      <c r="S34" s="74">
        <v>7</v>
      </c>
      <c r="T34" s="75">
        <v>7</v>
      </c>
    </row>
    <row r="35" spans="1:20" ht="12.75">
      <c r="A35" s="63">
        <f t="shared" si="0"/>
        <v>31</v>
      </c>
      <c r="B35" s="78" t="s">
        <v>73</v>
      </c>
      <c r="C35" s="79"/>
      <c r="D35" s="66">
        <v>11</v>
      </c>
      <c r="E35" s="66">
        <v>44</v>
      </c>
      <c r="F35" s="67">
        <v>123</v>
      </c>
      <c r="G35" s="68">
        <v>160</v>
      </c>
      <c r="H35" s="68">
        <v>163</v>
      </c>
      <c r="I35" s="69">
        <v>184</v>
      </c>
      <c r="J35" s="67"/>
      <c r="K35" s="77"/>
      <c r="L35" s="117"/>
      <c r="M35" s="76"/>
      <c r="N35" s="73"/>
      <c r="O35" s="112"/>
      <c r="P35" s="113">
        <v>630</v>
      </c>
      <c r="Q35" s="114">
        <v>674</v>
      </c>
      <c r="R35" s="115">
        <v>157.5</v>
      </c>
      <c r="S35" s="74">
        <v>6</v>
      </c>
      <c r="T35" s="75">
        <v>6</v>
      </c>
    </row>
    <row r="36" spans="1:20" ht="12.75">
      <c r="A36" s="63">
        <f t="shared" si="0"/>
        <v>32</v>
      </c>
      <c r="B36" s="64" t="s">
        <v>27</v>
      </c>
      <c r="C36" s="65"/>
      <c r="D36" s="66">
        <v>8</v>
      </c>
      <c r="E36" s="66">
        <v>32</v>
      </c>
      <c r="F36" s="67">
        <v>164</v>
      </c>
      <c r="G36" s="68">
        <v>138</v>
      </c>
      <c r="H36" s="68">
        <v>178</v>
      </c>
      <c r="I36" s="69">
        <v>157</v>
      </c>
      <c r="J36" s="67"/>
      <c r="K36" s="77"/>
      <c r="L36" s="117"/>
      <c r="M36" s="76"/>
      <c r="N36" s="73"/>
      <c r="O36" s="112"/>
      <c r="P36" s="113">
        <v>637</v>
      </c>
      <c r="Q36" s="114">
        <v>669</v>
      </c>
      <c r="R36" s="115">
        <v>159.25</v>
      </c>
      <c r="S36" s="74">
        <v>5</v>
      </c>
      <c r="T36" s="75">
        <v>5</v>
      </c>
    </row>
    <row r="37" spans="1:20" ht="12.75">
      <c r="A37" s="63">
        <f t="shared" si="0"/>
        <v>33</v>
      </c>
      <c r="B37" s="80" t="s">
        <v>24</v>
      </c>
      <c r="C37" s="81"/>
      <c r="D37" s="66">
        <v>5</v>
      </c>
      <c r="E37" s="66">
        <v>20</v>
      </c>
      <c r="F37" s="67">
        <v>154</v>
      </c>
      <c r="G37" s="68">
        <v>170</v>
      </c>
      <c r="H37" s="68">
        <v>145</v>
      </c>
      <c r="I37" s="69">
        <v>175</v>
      </c>
      <c r="J37" s="67"/>
      <c r="K37" s="77"/>
      <c r="L37" s="71"/>
      <c r="M37" s="76"/>
      <c r="N37" s="73"/>
      <c r="O37" s="112"/>
      <c r="P37" s="113">
        <v>644</v>
      </c>
      <c r="Q37" s="114">
        <v>664</v>
      </c>
      <c r="R37" s="115">
        <v>161</v>
      </c>
      <c r="S37" s="74">
        <v>4</v>
      </c>
      <c r="T37" s="75">
        <v>4</v>
      </c>
    </row>
    <row r="38" spans="1:20" ht="12.75">
      <c r="A38" s="63">
        <f t="shared" si="0"/>
        <v>34</v>
      </c>
      <c r="B38" s="78" t="s">
        <v>17</v>
      </c>
      <c r="C38" s="79"/>
      <c r="D38" s="66">
        <v>8</v>
      </c>
      <c r="E38" s="66">
        <v>32</v>
      </c>
      <c r="F38" s="67">
        <v>152</v>
      </c>
      <c r="G38" s="68">
        <v>186</v>
      </c>
      <c r="H38" s="68">
        <v>159</v>
      </c>
      <c r="I38" s="69">
        <v>125</v>
      </c>
      <c r="J38" s="67"/>
      <c r="K38" s="77"/>
      <c r="L38" s="71"/>
      <c r="M38" s="76"/>
      <c r="N38" s="73"/>
      <c r="O38" s="112"/>
      <c r="P38" s="113">
        <v>622</v>
      </c>
      <c r="Q38" s="114">
        <v>654</v>
      </c>
      <c r="R38" s="115">
        <v>155.5</v>
      </c>
      <c r="S38" s="74">
        <v>3</v>
      </c>
      <c r="T38" s="75">
        <v>3</v>
      </c>
    </row>
    <row r="39" spans="1:20" ht="12.75">
      <c r="A39" s="63">
        <f t="shared" si="0"/>
        <v>35</v>
      </c>
      <c r="B39" s="64" t="s">
        <v>38</v>
      </c>
      <c r="C39" s="65"/>
      <c r="D39" s="66">
        <v>8</v>
      </c>
      <c r="E39" s="66">
        <v>32</v>
      </c>
      <c r="F39" s="67">
        <v>134</v>
      </c>
      <c r="G39" s="68">
        <v>170</v>
      </c>
      <c r="H39" s="68">
        <v>146</v>
      </c>
      <c r="I39" s="69">
        <v>145</v>
      </c>
      <c r="J39" s="67"/>
      <c r="K39" s="77"/>
      <c r="L39" s="71"/>
      <c r="M39" s="76"/>
      <c r="N39" s="73"/>
      <c r="O39" s="112"/>
      <c r="P39" s="113">
        <v>595</v>
      </c>
      <c r="Q39" s="114">
        <v>627</v>
      </c>
      <c r="R39" s="115">
        <v>148.75</v>
      </c>
      <c r="S39" s="74">
        <v>2</v>
      </c>
      <c r="T39" s="75">
        <v>2</v>
      </c>
    </row>
    <row r="40" spans="1:20" ht="13.5" thickBot="1">
      <c r="A40" s="82">
        <f t="shared" si="0"/>
        <v>36</v>
      </c>
      <c r="B40" s="109" t="s">
        <v>20</v>
      </c>
      <c r="C40" s="110"/>
      <c r="D40" s="85">
        <v>10</v>
      </c>
      <c r="E40" s="85">
        <v>40</v>
      </c>
      <c r="F40" s="86">
        <v>157</v>
      </c>
      <c r="G40" s="87">
        <v>122</v>
      </c>
      <c r="H40" s="87">
        <v>89</v>
      </c>
      <c r="I40" s="88">
        <v>119</v>
      </c>
      <c r="J40" s="86"/>
      <c r="K40" s="89"/>
      <c r="L40" s="90"/>
      <c r="M40" s="91"/>
      <c r="N40" s="92"/>
      <c r="O40" s="164"/>
      <c r="P40" s="165">
        <v>487</v>
      </c>
      <c r="Q40" s="166">
        <v>527</v>
      </c>
      <c r="R40" s="167">
        <v>121.75</v>
      </c>
      <c r="S40" s="97">
        <v>1</v>
      </c>
      <c r="T40" s="168">
        <v>1</v>
      </c>
    </row>
    <row r="41" spans="1:20" ht="13.5" thickTop="1">
      <c r="A41" s="172">
        <f t="shared" si="0"/>
        <v>37</v>
      </c>
      <c r="B41" s="173"/>
      <c r="C41" s="174"/>
      <c r="D41" s="49"/>
      <c r="E41" s="49"/>
      <c r="F41" s="50"/>
      <c r="G41" s="51"/>
      <c r="H41" s="51"/>
      <c r="I41" s="52"/>
      <c r="J41" s="50"/>
      <c r="K41" s="175"/>
      <c r="L41" s="54"/>
      <c r="M41" s="55"/>
      <c r="N41" s="56"/>
      <c r="O41" s="101"/>
      <c r="P41" s="102"/>
      <c r="Q41" s="103"/>
      <c r="R41" s="104"/>
      <c r="S41" s="61"/>
      <c r="T41" s="62"/>
    </row>
    <row r="42" spans="1:20" ht="12.75">
      <c r="A42" s="119">
        <v>38</v>
      </c>
      <c r="B42" s="106"/>
      <c r="C42" s="107"/>
      <c r="D42" s="66"/>
      <c r="E42" s="66"/>
      <c r="F42" s="67"/>
      <c r="G42" s="68"/>
      <c r="H42" s="68"/>
      <c r="I42" s="69"/>
      <c r="J42" s="67"/>
      <c r="K42" s="77"/>
      <c r="L42" s="71"/>
      <c r="M42" s="76"/>
      <c r="N42" s="73"/>
      <c r="O42" s="112"/>
      <c r="P42" s="113"/>
      <c r="Q42" s="114"/>
      <c r="R42" s="115"/>
      <c r="S42" s="74"/>
      <c r="T42" s="75"/>
    </row>
    <row r="43" spans="1:20" ht="12.75">
      <c r="A43" s="119">
        <v>39</v>
      </c>
      <c r="B43" s="106"/>
      <c r="C43" s="107"/>
      <c r="D43" s="66"/>
      <c r="E43" s="66"/>
      <c r="F43" s="67"/>
      <c r="G43" s="68"/>
      <c r="H43" s="68"/>
      <c r="I43" s="69"/>
      <c r="J43" s="67"/>
      <c r="K43" s="77"/>
      <c r="L43" s="71"/>
      <c r="M43" s="76"/>
      <c r="N43" s="73"/>
      <c r="O43" s="112"/>
      <c r="P43" s="113"/>
      <c r="Q43" s="114"/>
      <c r="R43" s="115"/>
      <c r="S43" s="74"/>
      <c r="T43" s="75"/>
    </row>
    <row r="44" spans="1:20" ht="12.75">
      <c r="A44" s="136"/>
      <c r="B44" s="137"/>
      <c r="C44" s="138"/>
      <c r="D44" s="139"/>
      <c r="E44" s="139"/>
      <c r="F44" s="140"/>
      <c r="G44" s="141"/>
      <c r="H44" s="141"/>
      <c r="I44" s="142"/>
      <c r="J44" s="140"/>
      <c r="K44" s="143"/>
      <c r="L44" s="144"/>
      <c r="M44" s="145"/>
      <c r="N44" s="146"/>
      <c r="O44" s="57"/>
      <c r="P44" s="58"/>
      <c r="Q44" s="59"/>
      <c r="R44" s="60"/>
      <c r="S44" s="147"/>
      <c r="T44" s="148"/>
    </row>
    <row r="45" spans="1:20" ht="12.75">
      <c r="A45" s="119"/>
      <c r="B45" s="64"/>
      <c r="C45" s="65"/>
      <c r="D45" s="66"/>
      <c r="E45" s="66"/>
      <c r="F45" s="67"/>
      <c r="G45" s="68"/>
      <c r="H45" s="68"/>
      <c r="I45" s="69"/>
      <c r="J45" s="67"/>
      <c r="K45" s="77"/>
      <c r="L45" s="71"/>
      <c r="M45" s="76"/>
      <c r="N45" s="149"/>
      <c r="O45" s="112"/>
      <c r="P45" s="113"/>
      <c r="Q45" s="114"/>
      <c r="R45" s="115"/>
      <c r="S45" s="74"/>
      <c r="T45" s="150"/>
    </row>
    <row r="46" spans="1:20" ht="12.75">
      <c r="A46" s="119"/>
      <c r="B46" s="64"/>
      <c r="C46" s="65"/>
      <c r="D46" s="66"/>
      <c r="E46" s="66"/>
      <c r="F46" s="67"/>
      <c r="G46" s="68"/>
      <c r="H46" s="68"/>
      <c r="I46" s="69"/>
      <c r="J46" s="67"/>
      <c r="K46" s="77"/>
      <c r="L46" s="71"/>
      <c r="M46" s="76"/>
      <c r="N46" s="149"/>
      <c r="O46" s="112"/>
      <c r="P46" s="113"/>
      <c r="Q46" s="114"/>
      <c r="R46" s="115"/>
      <c r="S46" s="74"/>
      <c r="T46" s="150"/>
    </row>
    <row r="47" spans="1:20" ht="12.75">
      <c r="A47" s="119"/>
      <c r="B47" s="64"/>
      <c r="C47" s="65"/>
      <c r="D47" s="66"/>
      <c r="E47" s="66"/>
      <c r="F47" s="67"/>
      <c r="G47" s="68"/>
      <c r="H47" s="68"/>
      <c r="I47" s="69"/>
      <c r="J47" s="67"/>
      <c r="K47" s="77"/>
      <c r="L47" s="71"/>
      <c r="M47" s="76"/>
      <c r="N47" s="149"/>
      <c r="O47" s="112"/>
      <c r="P47" s="113"/>
      <c r="Q47" s="114"/>
      <c r="R47" s="115"/>
      <c r="S47" s="74"/>
      <c r="T47" s="150"/>
    </row>
    <row r="48" spans="1:20" ht="12.75">
      <c r="A48" s="119"/>
      <c r="B48" s="64"/>
      <c r="C48" s="65"/>
      <c r="D48" s="66"/>
      <c r="E48" s="66"/>
      <c r="F48" s="67"/>
      <c r="G48" s="68"/>
      <c r="H48" s="68"/>
      <c r="I48" s="69"/>
      <c r="J48" s="67"/>
      <c r="K48" s="77"/>
      <c r="L48" s="71"/>
      <c r="M48" s="76"/>
      <c r="N48" s="149"/>
      <c r="O48" s="112"/>
      <c r="P48" s="113"/>
      <c r="Q48" s="114"/>
      <c r="R48" s="115"/>
      <c r="S48" s="74"/>
      <c r="T48" s="150"/>
    </row>
    <row r="49" spans="1:20" ht="12.75">
      <c r="A49" s="119"/>
      <c r="B49" s="64"/>
      <c r="C49" s="65"/>
      <c r="D49" s="66"/>
      <c r="E49" s="66"/>
      <c r="F49" s="67"/>
      <c r="G49" s="68"/>
      <c r="H49" s="68"/>
      <c r="I49" s="69"/>
      <c r="J49" s="67"/>
      <c r="K49" s="77"/>
      <c r="L49" s="71"/>
      <c r="M49" s="76"/>
      <c r="N49" s="149"/>
      <c r="O49" s="112"/>
      <c r="P49" s="113"/>
      <c r="Q49" s="114"/>
      <c r="R49" s="115"/>
      <c r="S49" s="74"/>
      <c r="T49" s="150"/>
    </row>
    <row r="50" spans="1:20" ht="12.75">
      <c r="A50" s="119"/>
      <c r="B50" s="64"/>
      <c r="C50" s="65"/>
      <c r="D50" s="66"/>
      <c r="E50" s="66"/>
      <c r="F50" s="67"/>
      <c r="G50" s="68"/>
      <c r="H50" s="68"/>
      <c r="I50" s="69"/>
      <c r="J50" s="67"/>
      <c r="K50" s="77"/>
      <c r="L50" s="71"/>
      <c r="M50" s="76"/>
      <c r="N50" s="149"/>
      <c r="O50" s="112"/>
      <c r="P50" s="113"/>
      <c r="Q50" s="114"/>
      <c r="R50" s="115"/>
      <c r="S50" s="74"/>
      <c r="T50" s="150"/>
    </row>
    <row r="51" spans="1:20" ht="12.75">
      <c r="A51" s="119"/>
      <c r="B51" s="64"/>
      <c r="C51" s="65"/>
      <c r="D51" s="66"/>
      <c r="E51" s="66"/>
      <c r="F51" s="67"/>
      <c r="G51" s="68"/>
      <c r="H51" s="68"/>
      <c r="I51" s="69"/>
      <c r="J51" s="67"/>
      <c r="K51" s="77"/>
      <c r="L51" s="71"/>
      <c r="M51" s="76"/>
      <c r="N51" s="149"/>
      <c r="O51" s="112"/>
      <c r="P51" s="113"/>
      <c r="Q51" s="114"/>
      <c r="R51" s="115"/>
      <c r="S51" s="74"/>
      <c r="T51" s="150"/>
    </row>
    <row r="52" spans="1:20" ht="12.75">
      <c r="A52" s="119"/>
      <c r="B52" s="64"/>
      <c r="C52" s="65"/>
      <c r="D52" s="66"/>
      <c r="E52" s="66"/>
      <c r="F52" s="67"/>
      <c r="G52" s="68"/>
      <c r="H52" s="68"/>
      <c r="I52" s="69"/>
      <c r="J52" s="67"/>
      <c r="K52" s="77"/>
      <c r="L52" s="71"/>
      <c r="M52" s="76"/>
      <c r="N52" s="149"/>
      <c r="O52" s="112"/>
      <c r="P52" s="113"/>
      <c r="Q52" s="114"/>
      <c r="R52" s="115"/>
      <c r="S52" s="74"/>
      <c r="T52" s="150"/>
    </row>
    <row r="53" spans="1:20" ht="12.75">
      <c r="A53" s="119"/>
      <c r="B53" s="64"/>
      <c r="C53" s="65"/>
      <c r="D53" s="66"/>
      <c r="E53" s="66"/>
      <c r="F53" s="67"/>
      <c r="G53" s="68"/>
      <c r="H53" s="68"/>
      <c r="I53" s="69"/>
      <c r="J53" s="67"/>
      <c r="K53" s="77"/>
      <c r="L53" s="71"/>
      <c r="M53" s="76"/>
      <c r="N53" s="151"/>
      <c r="O53" s="112"/>
      <c r="P53" s="113"/>
      <c r="Q53" s="114"/>
      <c r="R53" s="115"/>
      <c r="S53" s="74"/>
      <c r="T53" s="150"/>
    </row>
    <row r="54" spans="1:20" ht="12.7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1"/>
      <c r="O54" s="151"/>
      <c r="P54" s="153"/>
      <c r="Q54" s="153"/>
      <c r="R54" s="154"/>
      <c r="S54" s="155"/>
      <c r="T54" s="156"/>
    </row>
    <row r="55" spans="1:20" ht="12.7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1"/>
      <c r="O55" s="151"/>
      <c r="P55" s="153"/>
      <c r="Q55" s="153"/>
      <c r="R55" s="154"/>
      <c r="S55" s="155"/>
      <c r="T55" s="156"/>
    </row>
    <row r="56" spans="1:20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3"/>
      <c r="Q56" s="153"/>
      <c r="R56" s="154"/>
      <c r="S56" s="155"/>
      <c r="T56" s="156"/>
    </row>
    <row r="57" spans="1:20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3"/>
      <c r="Q57" s="153"/>
      <c r="R57" s="154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65"/>
  <sheetViews>
    <sheetView workbookViewId="0" topLeftCell="A1">
      <selection activeCell="W8" sqref="W8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 thickBot="1" thickTop="1">
      <c r="A1" s="563" t="s">
        <v>79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64" t="s">
        <v>84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6"/>
    </row>
    <row r="3" spans="1:20" ht="19.5" customHeight="1" thickBot="1" thickTop="1">
      <c r="A3" s="567" t="s">
        <v>39</v>
      </c>
      <c r="B3" s="568" t="s">
        <v>40</v>
      </c>
      <c r="C3" s="30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68"/>
      <c r="C4" s="30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47" t="s">
        <v>60</v>
      </c>
      <c r="C5" s="48"/>
      <c r="D5" s="49">
        <v>0</v>
      </c>
      <c r="E5" s="49" t="s">
        <v>78</v>
      </c>
      <c r="F5" s="225">
        <v>222</v>
      </c>
      <c r="G5" s="51">
        <v>168</v>
      </c>
      <c r="H5" s="226">
        <v>235</v>
      </c>
      <c r="I5" s="52">
        <v>184</v>
      </c>
      <c r="J5" s="50">
        <v>193</v>
      </c>
      <c r="K5" s="179">
        <v>201</v>
      </c>
      <c r="L5" s="180">
        <v>236</v>
      </c>
      <c r="M5" s="181">
        <v>223</v>
      </c>
      <c r="N5" s="56"/>
      <c r="O5" s="176">
        <v>459</v>
      </c>
      <c r="P5" s="58">
        <v>1662</v>
      </c>
      <c r="Q5" s="59">
        <v>1662</v>
      </c>
      <c r="R5" s="60">
        <v>207.75</v>
      </c>
      <c r="S5" s="61">
        <v>43</v>
      </c>
      <c r="T5" s="62">
        <v>60</v>
      </c>
    </row>
    <row r="6" spans="1:20" ht="12.75">
      <c r="A6" s="63">
        <f>A5+1</f>
        <v>2</v>
      </c>
      <c r="B6" s="64" t="s">
        <v>37</v>
      </c>
      <c r="C6" s="65" t="s">
        <v>69</v>
      </c>
      <c r="D6" s="66">
        <v>5</v>
      </c>
      <c r="E6" s="66">
        <v>30</v>
      </c>
      <c r="F6" s="67">
        <v>222</v>
      </c>
      <c r="G6" s="68">
        <v>199</v>
      </c>
      <c r="H6" s="68">
        <v>212</v>
      </c>
      <c r="I6" s="69">
        <v>212</v>
      </c>
      <c r="J6" s="67">
        <v>196</v>
      </c>
      <c r="K6" s="77">
        <v>186</v>
      </c>
      <c r="L6" s="182">
        <v>227</v>
      </c>
      <c r="M6" s="76">
        <v>189</v>
      </c>
      <c r="N6" s="73"/>
      <c r="O6" s="176">
        <v>416</v>
      </c>
      <c r="P6" s="58">
        <v>1643</v>
      </c>
      <c r="Q6" s="59">
        <v>1673</v>
      </c>
      <c r="R6" s="60">
        <v>205.375</v>
      </c>
      <c r="S6" s="74">
        <v>42</v>
      </c>
      <c r="T6" s="75">
        <v>55</v>
      </c>
    </row>
    <row r="7" spans="1:20" ht="12.75">
      <c r="A7" s="63">
        <f>A6+1</f>
        <v>3</v>
      </c>
      <c r="B7" s="64" t="s">
        <v>14</v>
      </c>
      <c r="C7" s="65"/>
      <c r="D7" s="66">
        <v>0</v>
      </c>
      <c r="E7" s="66" t="s">
        <v>78</v>
      </c>
      <c r="F7" s="67">
        <v>159</v>
      </c>
      <c r="G7" s="68">
        <v>180</v>
      </c>
      <c r="H7" s="68">
        <v>236</v>
      </c>
      <c r="I7" s="69">
        <v>201</v>
      </c>
      <c r="J7" s="71">
        <v>225</v>
      </c>
      <c r="K7" s="77">
        <v>189</v>
      </c>
      <c r="L7" s="71">
        <v>185</v>
      </c>
      <c r="M7" s="76">
        <v>197</v>
      </c>
      <c r="N7" s="73"/>
      <c r="O7" s="176">
        <v>382</v>
      </c>
      <c r="P7" s="58">
        <v>1572</v>
      </c>
      <c r="Q7" s="59">
        <v>1572</v>
      </c>
      <c r="R7" s="60">
        <v>196.5</v>
      </c>
      <c r="S7" s="74">
        <v>41</v>
      </c>
      <c r="T7" s="75">
        <v>50</v>
      </c>
    </row>
    <row r="8" spans="1:20" ht="12.75">
      <c r="A8" s="63">
        <f>A7+1</f>
        <v>4</v>
      </c>
      <c r="B8" s="64" t="s">
        <v>35</v>
      </c>
      <c r="C8" s="65"/>
      <c r="D8" s="66">
        <v>14</v>
      </c>
      <c r="E8" s="66">
        <v>84</v>
      </c>
      <c r="F8" s="67">
        <v>164</v>
      </c>
      <c r="G8" s="68">
        <v>189</v>
      </c>
      <c r="H8" s="68">
        <v>175</v>
      </c>
      <c r="I8" s="69">
        <v>186</v>
      </c>
      <c r="J8" s="67">
        <v>195</v>
      </c>
      <c r="K8" s="77">
        <v>175</v>
      </c>
      <c r="L8" s="71">
        <v>182</v>
      </c>
      <c r="M8" s="76">
        <v>190</v>
      </c>
      <c r="N8" s="73"/>
      <c r="O8" s="176">
        <v>372</v>
      </c>
      <c r="P8" s="58">
        <v>1456</v>
      </c>
      <c r="Q8" s="59">
        <v>1540</v>
      </c>
      <c r="R8" s="60">
        <v>182</v>
      </c>
      <c r="S8" s="74">
        <v>40</v>
      </c>
      <c r="T8" s="75">
        <v>45</v>
      </c>
    </row>
    <row r="9" spans="1:20" ht="12.75">
      <c r="A9" s="63">
        <f>A8+1</f>
        <v>5</v>
      </c>
      <c r="B9" s="64" t="s">
        <v>62</v>
      </c>
      <c r="C9" s="65"/>
      <c r="D9" s="66">
        <v>0</v>
      </c>
      <c r="E9" s="66" t="s">
        <v>78</v>
      </c>
      <c r="F9" s="67">
        <v>206</v>
      </c>
      <c r="G9" s="68">
        <v>194</v>
      </c>
      <c r="H9" s="68">
        <v>211</v>
      </c>
      <c r="I9" s="69">
        <v>121</v>
      </c>
      <c r="J9" s="223">
        <v>266</v>
      </c>
      <c r="K9" s="77">
        <v>177</v>
      </c>
      <c r="L9" s="71">
        <v>181</v>
      </c>
      <c r="M9" s="76">
        <v>188</v>
      </c>
      <c r="N9" s="73"/>
      <c r="O9" s="176">
        <v>369</v>
      </c>
      <c r="P9" s="58">
        <v>1544</v>
      </c>
      <c r="Q9" s="59">
        <v>1544</v>
      </c>
      <c r="R9" s="60">
        <v>193</v>
      </c>
      <c r="S9" s="74">
        <v>39</v>
      </c>
      <c r="T9" s="75">
        <v>42</v>
      </c>
    </row>
    <row r="10" spans="1:20" ht="12.75">
      <c r="A10" s="63">
        <f>A9+1</f>
        <v>6</v>
      </c>
      <c r="B10" s="64" t="s">
        <v>13</v>
      </c>
      <c r="C10" s="65"/>
      <c r="D10" s="66">
        <v>11</v>
      </c>
      <c r="E10" s="66">
        <v>66</v>
      </c>
      <c r="F10" s="67">
        <v>163</v>
      </c>
      <c r="G10" s="68">
        <v>201</v>
      </c>
      <c r="H10" s="68">
        <v>233</v>
      </c>
      <c r="I10" s="69">
        <v>214</v>
      </c>
      <c r="J10" s="67">
        <v>184</v>
      </c>
      <c r="K10" s="77">
        <v>173</v>
      </c>
      <c r="L10" s="71">
        <v>169</v>
      </c>
      <c r="M10" s="76">
        <v>199</v>
      </c>
      <c r="N10" s="73"/>
      <c r="O10" s="176">
        <v>368</v>
      </c>
      <c r="P10" s="58">
        <v>1536</v>
      </c>
      <c r="Q10" s="59">
        <v>1602</v>
      </c>
      <c r="R10" s="60">
        <v>192</v>
      </c>
      <c r="S10" s="74">
        <v>38</v>
      </c>
      <c r="T10" s="75">
        <v>39</v>
      </c>
    </row>
    <row r="11" spans="1:20" ht="12.75">
      <c r="A11" s="63">
        <v>7</v>
      </c>
      <c r="B11" s="78" t="s">
        <v>32</v>
      </c>
      <c r="C11" s="79"/>
      <c r="D11" s="66">
        <v>3</v>
      </c>
      <c r="E11" s="66">
        <v>18</v>
      </c>
      <c r="F11" s="67">
        <v>213</v>
      </c>
      <c r="G11" s="68">
        <v>225</v>
      </c>
      <c r="H11" s="68">
        <v>192</v>
      </c>
      <c r="I11" s="69">
        <v>192</v>
      </c>
      <c r="J11" s="67">
        <v>180</v>
      </c>
      <c r="K11" s="178">
        <v>214</v>
      </c>
      <c r="L11" s="71">
        <v>192</v>
      </c>
      <c r="M11" s="76">
        <v>173</v>
      </c>
      <c r="N11" s="73"/>
      <c r="O11" s="176">
        <v>365</v>
      </c>
      <c r="P11" s="58">
        <v>1581</v>
      </c>
      <c r="Q11" s="59">
        <v>1599</v>
      </c>
      <c r="R11" s="60">
        <v>197.625</v>
      </c>
      <c r="S11" s="74">
        <v>37</v>
      </c>
      <c r="T11" s="75">
        <v>36</v>
      </c>
    </row>
    <row r="12" spans="1:20" ht="12.75">
      <c r="A12" s="63">
        <f aca="true" t="shared" si="0" ref="A12:A41">A11+1</f>
        <v>8</v>
      </c>
      <c r="B12" s="78" t="s">
        <v>15</v>
      </c>
      <c r="C12" s="79"/>
      <c r="D12" s="66">
        <v>8</v>
      </c>
      <c r="E12" s="66">
        <v>48</v>
      </c>
      <c r="F12" s="67">
        <v>161</v>
      </c>
      <c r="G12" s="68">
        <v>221</v>
      </c>
      <c r="H12" s="68">
        <v>155</v>
      </c>
      <c r="I12" s="69">
        <v>182</v>
      </c>
      <c r="J12" s="67">
        <v>196</v>
      </c>
      <c r="K12" s="178">
        <v>215</v>
      </c>
      <c r="L12" s="71">
        <v>142</v>
      </c>
      <c r="M12" s="76">
        <v>171</v>
      </c>
      <c r="N12" s="73"/>
      <c r="O12" s="176">
        <v>313</v>
      </c>
      <c r="P12" s="58">
        <v>1443</v>
      </c>
      <c r="Q12" s="59">
        <v>1491</v>
      </c>
      <c r="R12" s="60">
        <v>180.375</v>
      </c>
      <c r="S12" s="74">
        <v>36</v>
      </c>
      <c r="T12" s="75">
        <v>34</v>
      </c>
    </row>
    <row r="13" spans="1:20" ht="12.75">
      <c r="A13" s="63">
        <f t="shared" si="0"/>
        <v>9</v>
      </c>
      <c r="B13" s="78" t="s">
        <v>33</v>
      </c>
      <c r="C13" s="79"/>
      <c r="D13" s="66">
        <v>3</v>
      </c>
      <c r="E13" s="66">
        <v>18</v>
      </c>
      <c r="F13" s="67">
        <v>225</v>
      </c>
      <c r="G13" s="68">
        <v>196</v>
      </c>
      <c r="H13" s="68">
        <v>133</v>
      </c>
      <c r="I13" s="69">
        <v>204</v>
      </c>
      <c r="J13" s="67">
        <v>206</v>
      </c>
      <c r="K13" s="77">
        <v>181</v>
      </c>
      <c r="L13" s="71">
        <v>157</v>
      </c>
      <c r="M13" s="76">
        <v>155</v>
      </c>
      <c r="N13" s="73"/>
      <c r="O13" s="176">
        <v>312</v>
      </c>
      <c r="P13" s="58">
        <v>1457</v>
      </c>
      <c r="Q13" s="59">
        <v>1475</v>
      </c>
      <c r="R13" s="60">
        <v>182.125</v>
      </c>
      <c r="S13" s="74">
        <v>35</v>
      </c>
      <c r="T13" s="75">
        <v>32</v>
      </c>
    </row>
    <row r="14" spans="1:20" ht="12.75">
      <c r="A14" s="63">
        <f t="shared" si="0"/>
        <v>10</v>
      </c>
      <c r="B14" s="80" t="s">
        <v>67</v>
      </c>
      <c r="C14" s="81"/>
      <c r="D14" s="66">
        <v>5</v>
      </c>
      <c r="E14" s="66">
        <v>30</v>
      </c>
      <c r="F14" s="67">
        <v>164</v>
      </c>
      <c r="G14" s="68">
        <v>182</v>
      </c>
      <c r="H14" s="68">
        <v>182</v>
      </c>
      <c r="I14" s="69">
        <v>247</v>
      </c>
      <c r="J14" s="67">
        <v>184</v>
      </c>
      <c r="K14" s="77">
        <v>186</v>
      </c>
      <c r="L14" s="71">
        <v>151</v>
      </c>
      <c r="M14" s="76">
        <v>141</v>
      </c>
      <c r="N14" s="73"/>
      <c r="O14" s="176">
        <v>292</v>
      </c>
      <c r="P14" s="58">
        <v>1437</v>
      </c>
      <c r="Q14" s="59">
        <v>1467</v>
      </c>
      <c r="R14" s="60">
        <v>179.625</v>
      </c>
      <c r="S14" s="74">
        <v>34</v>
      </c>
      <c r="T14" s="75">
        <v>30</v>
      </c>
    </row>
    <row r="15" spans="1:20" ht="12.75">
      <c r="A15" s="63">
        <f t="shared" si="0"/>
        <v>11</v>
      </c>
      <c r="B15" s="80" t="s">
        <v>74</v>
      </c>
      <c r="C15" s="81"/>
      <c r="D15" s="66">
        <v>0</v>
      </c>
      <c r="E15" s="66" t="s">
        <v>78</v>
      </c>
      <c r="F15" s="67">
        <v>167</v>
      </c>
      <c r="G15" s="68">
        <v>236</v>
      </c>
      <c r="H15" s="68">
        <v>187</v>
      </c>
      <c r="I15" s="69">
        <v>218</v>
      </c>
      <c r="J15" s="67">
        <v>191</v>
      </c>
      <c r="K15" s="77">
        <v>189</v>
      </c>
      <c r="L15" s="71">
        <v>136</v>
      </c>
      <c r="M15" s="76">
        <v>151</v>
      </c>
      <c r="N15" s="73"/>
      <c r="O15" s="176">
        <v>287</v>
      </c>
      <c r="P15" s="58">
        <v>1475</v>
      </c>
      <c r="Q15" s="59">
        <v>1475</v>
      </c>
      <c r="R15" s="60">
        <v>184.375</v>
      </c>
      <c r="S15" s="74">
        <v>33</v>
      </c>
      <c r="T15" s="75">
        <v>28</v>
      </c>
    </row>
    <row r="16" spans="1:20" ht="13.5" thickBot="1">
      <c r="A16" s="82">
        <f t="shared" si="0"/>
        <v>12</v>
      </c>
      <c r="B16" s="83" t="s">
        <v>76</v>
      </c>
      <c r="C16" s="84"/>
      <c r="D16" s="85">
        <v>8</v>
      </c>
      <c r="E16" s="85">
        <v>48</v>
      </c>
      <c r="F16" s="86">
        <v>198</v>
      </c>
      <c r="G16" s="87">
        <v>162</v>
      </c>
      <c r="H16" s="87">
        <v>214</v>
      </c>
      <c r="I16" s="88">
        <v>192</v>
      </c>
      <c r="J16" s="86">
        <v>176</v>
      </c>
      <c r="K16" s="111">
        <v>184</v>
      </c>
      <c r="L16" s="90">
        <v>141</v>
      </c>
      <c r="M16" s="91">
        <v>140</v>
      </c>
      <c r="N16" s="92"/>
      <c r="O16" s="177">
        <v>281</v>
      </c>
      <c r="P16" s="94">
        <v>1407</v>
      </c>
      <c r="Q16" s="95">
        <v>1455</v>
      </c>
      <c r="R16" s="96">
        <v>175.875</v>
      </c>
      <c r="S16" s="97">
        <v>32</v>
      </c>
      <c r="T16" s="98">
        <v>26</v>
      </c>
    </row>
    <row r="17" spans="1:20" ht="13.5" thickTop="1">
      <c r="A17" s="46">
        <f t="shared" si="0"/>
        <v>13</v>
      </c>
      <c r="B17" s="99" t="s">
        <v>27</v>
      </c>
      <c r="C17" s="100"/>
      <c r="D17" s="49">
        <v>10</v>
      </c>
      <c r="E17" s="49">
        <v>60</v>
      </c>
      <c r="F17" s="50">
        <v>164</v>
      </c>
      <c r="G17" s="51">
        <v>158</v>
      </c>
      <c r="H17" s="51">
        <v>215</v>
      </c>
      <c r="I17" s="52">
        <v>151</v>
      </c>
      <c r="J17" s="50">
        <v>193</v>
      </c>
      <c r="K17" s="53">
        <v>191</v>
      </c>
      <c r="L17" s="54"/>
      <c r="M17" s="55"/>
      <c r="N17" s="56"/>
      <c r="O17" s="101"/>
      <c r="P17" s="102">
        <v>1072</v>
      </c>
      <c r="Q17" s="103">
        <v>1132</v>
      </c>
      <c r="R17" s="104">
        <v>178.66666666666666</v>
      </c>
      <c r="S17" s="61">
        <v>31</v>
      </c>
      <c r="T17" s="105">
        <v>24</v>
      </c>
    </row>
    <row r="18" spans="1:20" ht="12.75">
      <c r="A18" s="63">
        <f t="shared" si="0"/>
        <v>14</v>
      </c>
      <c r="B18" s="106" t="s">
        <v>36</v>
      </c>
      <c r="C18" s="107"/>
      <c r="D18" s="66">
        <v>0</v>
      </c>
      <c r="E18" s="66" t="s">
        <v>78</v>
      </c>
      <c r="F18" s="67">
        <v>159</v>
      </c>
      <c r="G18" s="68">
        <v>176</v>
      </c>
      <c r="H18" s="68">
        <v>211</v>
      </c>
      <c r="I18" s="69">
        <v>193</v>
      </c>
      <c r="J18" s="67">
        <v>197</v>
      </c>
      <c r="K18" s="77">
        <v>192</v>
      </c>
      <c r="L18" s="71"/>
      <c r="M18" s="76"/>
      <c r="N18" s="73"/>
      <c r="O18" s="57"/>
      <c r="P18" s="58">
        <v>1128</v>
      </c>
      <c r="Q18" s="59">
        <v>1128</v>
      </c>
      <c r="R18" s="60">
        <v>188</v>
      </c>
      <c r="S18" s="74">
        <v>30</v>
      </c>
      <c r="T18" s="75">
        <v>23</v>
      </c>
    </row>
    <row r="19" spans="1:20" ht="12.75">
      <c r="A19" s="63">
        <f t="shared" si="0"/>
        <v>15</v>
      </c>
      <c r="B19" s="106" t="s">
        <v>24</v>
      </c>
      <c r="C19" s="107"/>
      <c r="D19" s="66">
        <v>8</v>
      </c>
      <c r="E19" s="66">
        <v>48</v>
      </c>
      <c r="F19" s="67">
        <v>184</v>
      </c>
      <c r="G19" s="68">
        <v>209</v>
      </c>
      <c r="H19" s="68">
        <v>194</v>
      </c>
      <c r="I19" s="69">
        <v>181</v>
      </c>
      <c r="J19" s="67">
        <v>157</v>
      </c>
      <c r="K19" s="77">
        <v>151</v>
      </c>
      <c r="L19" s="71"/>
      <c r="M19" s="76"/>
      <c r="N19" s="73"/>
      <c r="O19" s="57"/>
      <c r="P19" s="58">
        <v>1076</v>
      </c>
      <c r="Q19" s="59">
        <v>1124</v>
      </c>
      <c r="R19" s="60">
        <v>179.33333333333334</v>
      </c>
      <c r="S19" s="74">
        <v>29</v>
      </c>
      <c r="T19" s="75">
        <v>22</v>
      </c>
    </row>
    <row r="20" spans="1:20" ht="12.75">
      <c r="A20" s="63">
        <f t="shared" si="0"/>
        <v>16</v>
      </c>
      <c r="B20" s="64" t="s">
        <v>75</v>
      </c>
      <c r="C20" s="65"/>
      <c r="D20" s="66">
        <v>0</v>
      </c>
      <c r="E20" s="66" t="s">
        <v>78</v>
      </c>
      <c r="F20" s="67">
        <v>185</v>
      </c>
      <c r="G20" s="68">
        <v>199</v>
      </c>
      <c r="H20" s="68">
        <v>193</v>
      </c>
      <c r="I20" s="69">
        <v>168</v>
      </c>
      <c r="J20" s="67">
        <v>176</v>
      </c>
      <c r="K20" s="77">
        <v>192</v>
      </c>
      <c r="L20" s="71"/>
      <c r="M20" s="76"/>
      <c r="N20" s="73"/>
      <c r="O20" s="57"/>
      <c r="P20" s="58">
        <v>1113</v>
      </c>
      <c r="Q20" s="59">
        <v>1113</v>
      </c>
      <c r="R20" s="60">
        <v>185.5</v>
      </c>
      <c r="S20" s="74">
        <v>28</v>
      </c>
      <c r="T20" s="75">
        <v>21</v>
      </c>
    </row>
    <row r="21" spans="1:20" ht="12.75">
      <c r="A21" s="63">
        <f t="shared" si="0"/>
        <v>17</v>
      </c>
      <c r="B21" s="78" t="s">
        <v>63</v>
      </c>
      <c r="C21" s="79"/>
      <c r="D21" s="66">
        <v>5</v>
      </c>
      <c r="E21" s="66">
        <v>30</v>
      </c>
      <c r="F21" s="67">
        <v>187</v>
      </c>
      <c r="G21" s="68">
        <v>196</v>
      </c>
      <c r="H21" s="68">
        <v>158</v>
      </c>
      <c r="I21" s="69">
        <v>171</v>
      </c>
      <c r="J21" s="67">
        <v>195</v>
      </c>
      <c r="K21" s="77">
        <v>176</v>
      </c>
      <c r="L21" s="71"/>
      <c r="M21" s="76"/>
      <c r="N21" s="73"/>
      <c r="O21" s="57"/>
      <c r="P21" s="58">
        <v>1083</v>
      </c>
      <c r="Q21" s="59">
        <v>1113</v>
      </c>
      <c r="R21" s="60">
        <v>180.5</v>
      </c>
      <c r="S21" s="74">
        <v>27</v>
      </c>
      <c r="T21" s="75">
        <v>20</v>
      </c>
    </row>
    <row r="22" spans="1:20" ht="12.75">
      <c r="A22" s="63">
        <f t="shared" si="0"/>
        <v>18</v>
      </c>
      <c r="B22" s="64" t="s">
        <v>16</v>
      </c>
      <c r="C22" s="65"/>
      <c r="D22" s="66">
        <v>14</v>
      </c>
      <c r="E22" s="66">
        <v>84</v>
      </c>
      <c r="F22" s="67">
        <v>168</v>
      </c>
      <c r="G22" s="68">
        <v>188</v>
      </c>
      <c r="H22" s="68">
        <v>179</v>
      </c>
      <c r="I22" s="69">
        <v>154</v>
      </c>
      <c r="J22" s="67">
        <v>140</v>
      </c>
      <c r="K22" s="77">
        <v>169</v>
      </c>
      <c r="L22" s="71"/>
      <c r="M22" s="76"/>
      <c r="N22" s="73"/>
      <c r="O22" s="57"/>
      <c r="P22" s="58">
        <v>998</v>
      </c>
      <c r="Q22" s="59">
        <v>1082</v>
      </c>
      <c r="R22" s="60">
        <v>166.33333333333334</v>
      </c>
      <c r="S22" s="74">
        <v>26</v>
      </c>
      <c r="T22" s="75">
        <v>19</v>
      </c>
    </row>
    <row r="23" spans="1:20" ht="12.75">
      <c r="A23" s="63">
        <f t="shared" si="0"/>
        <v>19</v>
      </c>
      <c r="B23" s="64" t="s">
        <v>38</v>
      </c>
      <c r="C23" s="65"/>
      <c r="D23" s="66">
        <v>12</v>
      </c>
      <c r="E23" s="66">
        <v>72</v>
      </c>
      <c r="F23" s="67">
        <v>178</v>
      </c>
      <c r="G23" s="68">
        <v>168</v>
      </c>
      <c r="H23" s="68">
        <v>159</v>
      </c>
      <c r="I23" s="69">
        <v>165</v>
      </c>
      <c r="J23" s="67">
        <v>147</v>
      </c>
      <c r="K23" s="77">
        <v>187</v>
      </c>
      <c r="L23" s="71"/>
      <c r="M23" s="72"/>
      <c r="N23" s="73"/>
      <c r="O23" s="57"/>
      <c r="P23" s="58">
        <v>1004</v>
      </c>
      <c r="Q23" s="59">
        <v>1076</v>
      </c>
      <c r="R23" s="60">
        <v>167.33333333333334</v>
      </c>
      <c r="S23" s="74">
        <v>25</v>
      </c>
      <c r="T23" s="75">
        <v>18</v>
      </c>
    </row>
    <row r="24" spans="1:20" ht="12.75">
      <c r="A24" s="63">
        <f t="shared" si="0"/>
        <v>20</v>
      </c>
      <c r="B24" s="80" t="s">
        <v>30</v>
      </c>
      <c r="C24" s="81"/>
      <c r="D24" s="66">
        <v>5</v>
      </c>
      <c r="E24" s="66">
        <v>30</v>
      </c>
      <c r="F24" s="67">
        <v>171</v>
      </c>
      <c r="G24" s="68">
        <v>148</v>
      </c>
      <c r="H24" s="68">
        <v>213</v>
      </c>
      <c r="I24" s="69">
        <v>166</v>
      </c>
      <c r="J24" s="67">
        <v>166</v>
      </c>
      <c r="K24" s="77">
        <v>176</v>
      </c>
      <c r="L24" s="71"/>
      <c r="M24" s="76"/>
      <c r="N24" s="73"/>
      <c r="O24" s="57"/>
      <c r="P24" s="58">
        <v>1040</v>
      </c>
      <c r="Q24" s="59">
        <v>1070</v>
      </c>
      <c r="R24" s="60">
        <v>173.33333333333334</v>
      </c>
      <c r="S24" s="74">
        <v>24</v>
      </c>
      <c r="T24" s="75">
        <v>17</v>
      </c>
    </row>
    <row r="25" spans="1:20" ht="12.75">
      <c r="A25" s="63">
        <f t="shared" si="0"/>
        <v>21</v>
      </c>
      <c r="B25" s="64" t="s">
        <v>25</v>
      </c>
      <c r="C25" s="65"/>
      <c r="D25" s="66">
        <v>10</v>
      </c>
      <c r="E25" s="66">
        <v>60</v>
      </c>
      <c r="F25" s="67">
        <v>151</v>
      </c>
      <c r="G25" s="68">
        <v>201</v>
      </c>
      <c r="H25" s="68">
        <v>180</v>
      </c>
      <c r="I25" s="69">
        <v>143</v>
      </c>
      <c r="J25" s="67">
        <v>150</v>
      </c>
      <c r="K25" s="77">
        <v>171</v>
      </c>
      <c r="L25" s="71"/>
      <c r="M25" s="76"/>
      <c r="N25" s="73"/>
      <c r="O25" s="57"/>
      <c r="P25" s="58">
        <v>996</v>
      </c>
      <c r="Q25" s="59">
        <v>1056</v>
      </c>
      <c r="R25" s="60">
        <v>166</v>
      </c>
      <c r="S25" s="74">
        <v>23</v>
      </c>
      <c r="T25" s="75">
        <v>16</v>
      </c>
    </row>
    <row r="26" spans="1:20" ht="12.75">
      <c r="A26" s="63">
        <f t="shared" si="0"/>
        <v>22</v>
      </c>
      <c r="B26" s="80" t="s">
        <v>61</v>
      </c>
      <c r="C26" s="81"/>
      <c r="D26" s="66">
        <v>8</v>
      </c>
      <c r="E26" s="66">
        <v>48</v>
      </c>
      <c r="F26" s="67">
        <v>159</v>
      </c>
      <c r="G26" s="68">
        <v>177</v>
      </c>
      <c r="H26" s="68">
        <v>190</v>
      </c>
      <c r="I26" s="69">
        <v>179</v>
      </c>
      <c r="J26" s="67">
        <v>158</v>
      </c>
      <c r="K26" s="77">
        <v>119</v>
      </c>
      <c r="L26" s="71"/>
      <c r="M26" s="76"/>
      <c r="N26" s="73"/>
      <c r="O26" s="57"/>
      <c r="P26" s="58">
        <v>982</v>
      </c>
      <c r="Q26" s="59">
        <v>1030</v>
      </c>
      <c r="R26" s="60">
        <v>163.66666666666666</v>
      </c>
      <c r="S26" s="74">
        <v>22</v>
      </c>
      <c r="T26" s="75">
        <v>15</v>
      </c>
    </row>
    <row r="27" spans="1:20" ht="12.75">
      <c r="A27" s="63">
        <f t="shared" si="0"/>
        <v>23</v>
      </c>
      <c r="B27" s="64" t="s">
        <v>28</v>
      </c>
      <c r="C27" s="65"/>
      <c r="D27" s="66">
        <v>16</v>
      </c>
      <c r="E27" s="66">
        <v>96</v>
      </c>
      <c r="F27" s="67">
        <v>145</v>
      </c>
      <c r="G27" s="68">
        <v>137</v>
      </c>
      <c r="H27" s="68">
        <v>176</v>
      </c>
      <c r="I27" s="69">
        <v>200</v>
      </c>
      <c r="J27" s="67">
        <v>162</v>
      </c>
      <c r="K27" s="77">
        <v>100</v>
      </c>
      <c r="L27" s="71"/>
      <c r="M27" s="76"/>
      <c r="N27" s="73"/>
      <c r="O27" s="57"/>
      <c r="P27" s="58">
        <v>920</v>
      </c>
      <c r="Q27" s="59">
        <v>1016</v>
      </c>
      <c r="R27" s="60">
        <v>153.33333333333334</v>
      </c>
      <c r="S27" s="74">
        <v>21</v>
      </c>
      <c r="T27" s="75">
        <v>14</v>
      </c>
    </row>
    <row r="28" spans="1:20" ht="13.5" thickBot="1">
      <c r="A28" s="82">
        <f t="shared" si="0"/>
        <v>24</v>
      </c>
      <c r="B28" s="109" t="s">
        <v>71</v>
      </c>
      <c r="C28" s="110"/>
      <c r="D28" s="85">
        <v>5</v>
      </c>
      <c r="E28" s="85">
        <v>30</v>
      </c>
      <c r="F28" s="86">
        <v>170</v>
      </c>
      <c r="G28" s="87">
        <v>153</v>
      </c>
      <c r="H28" s="87">
        <v>205</v>
      </c>
      <c r="I28" s="88">
        <v>193</v>
      </c>
      <c r="J28" s="86">
        <v>147</v>
      </c>
      <c r="K28" s="111">
        <v>114</v>
      </c>
      <c r="L28" s="90"/>
      <c r="M28" s="91"/>
      <c r="N28" s="92"/>
      <c r="O28" s="93"/>
      <c r="P28" s="94">
        <v>982</v>
      </c>
      <c r="Q28" s="95">
        <v>1012</v>
      </c>
      <c r="R28" s="96">
        <v>163.66666666666666</v>
      </c>
      <c r="S28" s="97">
        <v>20</v>
      </c>
      <c r="T28" s="98">
        <v>13</v>
      </c>
    </row>
    <row r="29" spans="1:20" ht="13.5" thickTop="1">
      <c r="A29" s="46">
        <f t="shared" si="0"/>
        <v>25</v>
      </c>
      <c r="B29" s="99" t="s">
        <v>31</v>
      </c>
      <c r="C29" s="100"/>
      <c r="D29" s="49">
        <v>5</v>
      </c>
      <c r="E29" s="49">
        <v>20</v>
      </c>
      <c r="F29" s="50">
        <v>166</v>
      </c>
      <c r="G29" s="51">
        <v>192</v>
      </c>
      <c r="H29" s="51">
        <v>171</v>
      </c>
      <c r="I29" s="52">
        <v>180</v>
      </c>
      <c r="J29" s="50"/>
      <c r="K29" s="53"/>
      <c r="L29" s="54"/>
      <c r="M29" s="55"/>
      <c r="N29" s="56"/>
      <c r="O29" s="101"/>
      <c r="P29" s="102">
        <v>709</v>
      </c>
      <c r="Q29" s="103">
        <v>729</v>
      </c>
      <c r="R29" s="104">
        <v>177.25</v>
      </c>
      <c r="S29" s="61">
        <v>19</v>
      </c>
      <c r="T29" s="105">
        <v>12</v>
      </c>
    </row>
    <row r="30" spans="1:20" ht="12.75">
      <c r="A30" s="63">
        <f t="shared" si="0"/>
        <v>26</v>
      </c>
      <c r="B30" s="64" t="s">
        <v>11</v>
      </c>
      <c r="C30" s="65"/>
      <c r="D30" s="66">
        <v>5</v>
      </c>
      <c r="E30" s="66">
        <v>20</v>
      </c>
      <c r="F30" s="67">
        <v>198</v>
      </c>
      <c r="G30" s="68">
        <v>180</v>
      </c>
      <c r="H30" s="68">
        <v>189</v>
      </c>
      <c r="I30" s="69">
        <v>123</v>
      </c>
      <c r="J30" s="67"/>
      <c r="K30" s="77"/>
      <c r="L30" s="71"/>
      <c r="M30" s="76"/>
      <c r="N30" s="73"/>
      <c r="O30" s="112"/>
      <c r="P30" s="113">
        <v>690</v>
      </c>
      <c r="Q30" s="114">
        <v>710</v>
      </c>
      <c r="R30" s="115">
        <v>172.5</v>
      </c>
      <c r="S30" s="74">
        <v>18</v>
      </c>
      <c r="T30" s="75">
        <v>11</v>
      </c>
    </row>
    <row r="31" spans="1:20" ht="12.75">
      <c r="A31" s="63">
        <f t="shared" si="0"/>
        <v>27</v>
      </c>
      <c r="B31" s="64" t="s">
        <v>26</v>
      </c>
      <c r="C31" s="65"/>
      <c r="D31" s="66">
        <v>5</v>
      </c>
      <c r="E31" s="66">
        <v>20</v>
      </c>
      <c r="F31" s="67">
        <v>194</v>
      </c>
      <c r="G31" s="68">
        <v>170</v>
      </c>
      <c r="H31" s="68">
        <v>159</v>
      </c>
      <c r="I31" s="69">
        <v>162</v>
      </c>
      <c r="J31" s="67"/>
      <c r="K31" s="77"/>
      <c r="L31" s="71"/>
      <c r="M31" s="116"/>
      <c r="N31" s="73"/>
      <c r="O31" s="112"/>
      <c r="P31" s="113">
        <v>685</v>
      </c>
      <c r="Q31" s="114">
        <v>705</v>
      </c>
      <c r="R31" s="115">
        <v>171.25</v>
      </c>
      <c r="S31" s="74">
        <v>17</v>
      </c>
      <c r="T31" s="75">
        <v>10</v>
      </c>
    </row>
    <row r="32" spans="1:20" ht="12.75">
      <c r="A32" s="63">
        <f t="shared" si="0"/>
        <v>28</v>
      </c>
      <c r="B32" s="64" t="s">
        <v>19</v>
      </c>
      <c r="C32" s="65"/>
      <c r="D32" s="66">
        <v>8</v>
      </c>
      <c r="E32" s="66">
        <v>32</v>
      </c>
      <c r="F32" s="67">
        <v>134</v>
      </c>
      <c r="G32" s="68">
        <v>200</v>
      </c>
      <c r="H32" s="68">
        <v>170</v>
      </c>
      <c r="I32" s="69">
        <v>169</v>
      </c>
      <c r="J32" s="67"/>
      <c r="K32" s="77"/>
      <c r="L32" s="71"/>
      <c r="M32" s="72"/>
      <c r="N32" s="73"/>
      <c r="O32" s="112"/>
      <c r="P32" s="113">
        <v>673</v>
      </c>
      <c r="Q32" s="114">
        <v>705</v>
      </c>
      <c r="R32" s="115">
        <v>168.25</v>
      </c>
      <c r="S32" s="74">
        <v>16</v>
      </c>
      <c r="T32" s="75">
        <v>9</v>
      </c>
    </row>
    <row r="33" spans="1:20" ht="12.75">
      <c r="A33" s="63">
        <f t="shared" si="0"/>
        <v>29</v>
      </c>
      <c r="B33" s="64" t="s">
        <v>10</v>
      </c>
      <c r="C33" s="65"/>
      <c r="D33" s="66">
        <v>8</v>
      </c>
      <c r="E33" s="66">
        <v>32</v>
      </c>
      <c r="F33" s="67">
        <v>148</v>
      </c>
      <c r="G33" s="68">
        <v>161</v>
      </c>
      <c r="H33" s="68">
        <v>192</v>
      </c>
      <c r="I33" s="69">
        <v>172</v>
      </c>
      <c r="J33" s="67"/>
      <c r="K33" s="77"/>
      <c r="L33" s="71"/>
      <c r="M33" s="76"/>
      <c r="N33" s="73"/>
      <c r="O33" s="112"/>
      <c r="P33" s="113">
        <v>673</v>
      </c>
      <c r="Q33" s="114">
        <v>705</v>
      </c>
      <c r="R33" s="115">
        <v>168.25</v>
      </c>
      <c r="S33" s="74">
        <v>15</v>
      </c>
      <c r="T33" s="75">
        <v>8</v>
      </c>
    </row>
    <row r="34" spans="1:20" ht="12.75">
      <c r="A34" s="63">
        <f t="shared" si="0"/>
        <v>30</v>
      </c>
      <c r="B34" s="80" t="s">
        <v>64</v>
      </c>
      <c r="C34" s="81"/>
      <c r="D34" s="66">
        <v>16</v>
      </c>
      <c r="E34" s="66">
        <v>64</v>
      </c>
      <c r="F34" s="67">
        <v>140</v>
      </c>
      <c r="G34" s="68">
        <v>121</v>
      </c>
      <c r="H34" s="68">
        <v>159</v>
      </c>
      <c r="I34" s="69">
        <v>210</v>
      </c>
      <c r="J34" s="67"/>
      <c r="K34" s="70"/>
      <c r="L34" s="71"/>
      <c r="M34" s="72"/>
      <c r="N34" s="73"/>
      <c r="O34" s="112"/>
      <c r="P34" s="113">
        <v>630</v>
      </c>
      <c r="Q34" s="114">
        <v>694</v>
      </c>
      <c r="R34" s="115">
        <v>157.5</v>
      </c>
      <c r="S34" s="74">
        <v>14</v>
      </c>
      <c r="T34" s="75">
        <v>7</v>
      </c>
    </row>
    <row r="35" spans="1:20" ht="12.75">
      <c r="A35" s="63">
        <f t="shared" si="0"/>
        <v>31</v>
      </c>
      <c r="B35" s="78" t="s">
        <v>65</v>
      </c>
      <c r="C35" s="79"/>
      <c r="D35" s="66">
        <v>11</v>
      </c>
      <c r="E35" s="66">
        <v>44</v>
      </c>
      <c r="F35" s="67">
        <v>152</v>
      </c>
      <c r="G35" s="68">
        <v>183</v>
      </c>
      <c r="H35" s="68">
        <v>155</v>
      </c>
      <c r="I35" s="69">
        <v>153</v>
      </c>
      <c r="J35" s="67"/>
      <c r="K35" s="77"/>
      <c r="L35" s="117"/>
      <c r="M35" s="76"/>
      <c r="N35" s="73"/>
      <c r="O35" s="112"/>
      <c r="P35" s="113">
        <v>643</v>
      </c>
      <c r="Q35" s="114">
        <v>687</v>
      </c>
      <c r="R35" s="115">
        <v>160.75</v>
      </c>
      <c r="S35" s="74">
        <v>13</v>
      </c>
      <c r="T35" s="75">
        <v>6</v>
      </c>
    </row>
    <row r="36" spans="1:20" ht="12.75">
      <c r="A36" s="63">
        <f t="shared" si="0"/>
        <v>32</v>
      </c>
      <c r="B36" s="64" t="s">
        <v>20</v>
      </c>
      <c r="C36" s="65"/>
      <c r="D36" s="66">
        <v>22</v>
      </c>
      <c r="E36" s="66">
        <v>88</v>
      </c>
      <c r="F36" s="67">
        <v>159</v>
      </c>
      <c r="G36" s="68">
        <v>148</v>
      </c>
      <c r="H36" s="68">
        <v>130</v>
      </c>
      <c r="I36" s="69">
        <v>161</v>
      </c>
      <c r="J36" s="67"/>
      <c r="K36" s="77"/>
      <c r="L36" s="117"/>
      <c r="M36" s="76"/>
      <c r="N36" s="73"/>
      <c r="O36" s="112"/>
      <c r="P36" s="113">
        <v>598</v>
      </c>
      <c r="Q36" s="114">
        <v>686</v>
      </c>
      <c r="R36" s="115">
        <v>149.5</v>
      </c>
      <c r="S36" s="74">
        <v>12</v>
      </c>
      <c r="T36" s="75">
        <v>5</v>
      </c>
    </row>
    <row r="37" spans="1:20" ht="12.75">
      <c r="A37" s="63">
        <f t="shared" si="0"/>
        <v>33</v>
      </c>
      <c r="B37" s="80" t="s">
        <v>12</v>
      </c>
      <c r="C37" s="81"/>
      <c r="D37" s="66">
        <v>8</v>
      </c>
      <c r="E37" s="66">
        <v>32</v>
      </c>
      <c r="F37" s="67">
        <v>168</v>
      </c>
      <c r="G37" s="68">
        <v>146</v>
      </c>
      <c r="H37" s="68">
        <v>169</v>
      </c>
      <c r="I37" s="69">
        <v>161</v>
      </c>
      <c r="J37" s="67"/>
      <c r="K37" s="77"/>
      <c r="L37" s="71"/>
      <c r="M37" s="76"/>
      <c r="N37" s="73"/>
      <c r="O37" s="112"/>
      <c r="P37" s="113">
        <v>644</v>
      </c>
      <c r="Q37" s="114">
        <v>676</v>
      </c>
      <c r="R37" s="115">
        <v>161</v>
      </c>
      <c r="S37" s="74">
        <v>11</v>
      </c>
      <c r="T37" s="75">
        <v>4</v>
      </c>
    </row>
    <row r="38" spans="1:20" ht="12.75">
      <c r="A38" s="63">
        <f t="shared" si="0"/>
        <v>34</v>
      </c>
      <c r="B38" s="78" t="s">
        <v>22</v>
      </c>
      <c r="C38" s="79"/>
      <c r="D38" s="66">
        <v>3</v>
      </c>
      <c r="E38" s="66">
        <v>12</v>
      </c>
      <c r="F38" s="67">
        <v>154</v>
      </c>
      <c r="G38" s="68">
        <v>159</v>
      </c>
      <c r="H38" s="68">
        <v>172</v>
      </c>
      <c r="I38" s="69">
        <v>169</v>
      </c>
      <c r="J38" s="67"/>
      <c r="K38" s="77"/>
      <c r="L38" s="71"/>
      <c r="M38" s="76"/>
      <c r="N38" s="73"/>
      <c r="O38" s="112"/>
      <c r="P38" s="113">
        <v>654</v>
      </c>
      <c r="Q38" s="114">
        <v>666</v>
      </c>
      <c r="R38" s="115">
        <v>163.5</v>
      </c>
      <c r="S38" s="74">
        <v>10</v>
      </c>
      <c r="T38" s="75">
        <v>3</v>
      </c>
    </row>
    <row r="39" spans="1:20" ht="12.75">
      <c r="A39" s="63">
        <f t="shared" si="0"/>
        <v>35</v>
      </c>
      <c r="B39" s="64" t="s">
        <v>23</v>
      </c>
      <c r="C39" s="65"/>
      <c r="D39" s="66">
        <v>16</v>
      </c>
      <c r="E39" s="66">
        <v>64</v>
      </c>
      <c r="F39" s="67">
        <v>144</v>
      </c>
      <c r="G39" s="68">
        <v>143</v>
      </c>
      <c r="H39" s="68">
        <v>135</v>
      </c>
      <c r="I39" s="69">
        <v>172</v>
      </c>
      <c r="J39" s="67"/>
      <c r="K39" s="77"/>
      <c r="L39" s="71"/>
      <c r="M39" s="76"/>
      <c r="N39" s="73"/>
      <c r="O39" s="112"/>
      <c r="P39" s="113">
        <v>594</v>
      </c>
      <c r="Q39" s="114">
        <v>658</v>
      </c>
      <c r="R39" s="115">
        <v>148.5</v>
      </c>
      <c r="S39" s="74">
        <v>9</v>
      </c>
      <c r="T39" s="75">
        <v>2</v>
      </c>
    </row>
    <row r="40" spans="1:20" ht="12.75">
      <c r="A40" s="63">
        <f t="shared" si="0"/>
        <v>36</v>
      </c>
      <c r="B40" s="80" t="s">
        <v>17</v>
      </c>
      <c r="C40" s="81"/>
      <c r="D40" s="66">
        <v>10</v>
      </c>
      <c r="E40" s="66">
        <v>40</v>
      </c>
      <c r="F40" s="67">
        <v>159</v>
      </c>
      <c r="G40" s="68">
        <v>170</v>
      </c>
      <c r="H40" s="68">
        <v>134</v>
      </c>
      <c r="I40" s="69">
        <v>143</v>
      </c>
      <c r="J40" s="67"/>
      <c r="K40" s="70"/>
      <c r="L40" s="71"/>
      <c r="M40" s="76"/>
      <c r="N40" s="73"/>
      <c r="O40" s="112"/>
      <c r="P40" s="113">
        <v>606</v>
      </c>
      <c r="Q40" s="114">
        <v>646</v>
      </c>
      <c r="R40" s="115">
        <v>151.5</v>
      </c>
      <c r="S40" s="74">
        <v>8</v>
      </c>
      <c r="T40" s="75">
        <v>1</v>
      </c>
    </row>
    <row r="41" spans="1:20" ht="12.75">
      <c r="A41" s="118">
        <f t="shared" si="0"/>
        <v>37</v>
      </c>
      <c r="B41" s="78" t="s">
        <v>77</v>
      </c>
      <c r="C41" s="79"/>
      <c r="D41" s="66">
        <v>8</v>
      </c>
      <c r="E41" s="66">
        <v>32</v>
      </c>
      <c r="F41" s="67">
        <v>136</v>
      </c>
      <c r="G41" s="68">
        <v>166</v>
      </c>
      <c r="H41" s="68">
        <v>165</v>
      </c>
      <c r="I41" s="69">
        <v>146</v>
      </c>
      <c r="J41" s="67"/>
      <c r="K41" s="108"/>
      <c r="L41" s="71"/>
      <c r="M41" s="76"/>
      <c r="N41" s="73"/>
      <c r="O41" s="112"/>
      <c r="P41" s="113">
        <v>613</v>
      </c>
      <c r="Q41" s="114">
        <v>645</v>
      </c>
      <c r="R41" s="115">
        <v>153.25</v>
      </c>
      <c r="S41" s="74">
        <v>7</v>
      </c>
      <c r="T41" s="75">
        <v>0</v>
      </c>
    </row>
    <row r="42" spans="1:20" ht="12.75">
      <c r="A42" s="119">
        <v>38</v>
      </c>
      <c r="B42" s="106" t="s">
        <v>73</v>
      </c>
      <c r="C42" s="107"/>
      <c r="D42" s="66">
        <v>16</v>
      </c>
      <c r="E42" s="66">
        <v>64</v>
      </c>
      <c r="F42" s="67">
        <v>120</v>
      </c>
      <c r="G42" s="68">
        <v>138</v>
      </c>
      <c r="H42" s="68">
        <v>145</v>
      </c>
      <c r="I42" s="69">
        <v>175</v>
      </c>
      <c r="J42" s="67"/>
      <c r="K42" s="77"/>
      <c r="L42" s="71"/>
      <c r="M42" s="76"/>
      <c r="N42" s="73"/>
      <c r="O42" s="112"/>
      <c r="P42" s="113">
        <v>578</v>
      </c>
      <c r="Q42" s="114">
        <v>642</v>
      </c>
      <c r="R42" s="115">
        <v>144.5</v>
      </c>
      <c r="S42" s="74">
        <v>6</v>
      </c>
      <c r="T42" s="75">
        <v>0</v>
      </c>
    </row>
    <row r="43" spans="1:20" ht="12.75">
      <c r="A43" s="161">
        <v>39</v>
      </c>
      <c r="B43" s="162" t="s">
        <v>66</v>
      </c>
      <c r="C43" s="163"/>
      <c r="D43" s="85">
        <v>8</v>
      </c>
      <c r="E43" s="85">
        <v>32</v>
      </c>
      <c r="F43" s="86">
        <v>118</v>
      </c>
      <c r="G43" s="87">
        <v>181</v>
      </c>
      <c r="H43" s="87">
        <v>177</v>
      </c>
      <c r="I43" s="88">
        <v>127</v>
      </c>
      <c r="J43" s="86"/>
      <c r="K43" s="111"/>
      <c r="L43" s="90"/>
      <c r="M43" s="91"/>
      <c r="N43" s="92"/>
      <c r="O43" s="164"/>
      <c r="P43" s="165">
        <v>603</v>
      </c>
      <c r="Q43" s="166">
        <v>635</v>
      </c>
      <c r="R43" s="167">
        <v>150.75</v>
      </c>
      <c r="S43" s="97">
        <v>5</v>
      </c>
      <c r="T43" s="168">
        <v>0</v>
      </c>
    </row>
    <row r="44" spans="1:20" ht="12.75">
      <c r="A44" s="119">
        <v>40</v>
      </c>
      <c r="B44" s="64" t="s">
        <v>70</v>
      </c>
      <c r="C44" s="65"/>
      <c r="D44" s="66">
        <v>8</v>
      </c>
      <c r="E44" s="66">
        <v>32</v>
      </c>
      <c r="F44" s="67">
        <v>149</v>
      </c>
      <c r="G44" s="68">
        <v>143</v>
      </c>
      <c r="H44" s="68">
        <v>150</v>
      </c>
      <c r="I44" s="69">
        <v>161</v>
      </c>
      <c r="J44" s="67"/>
      <c r="K44" s="77"/>
      <c r="L44" s="71"/>
      <c r="M44" s="76"/>
      <c r="N44" s="73"/>
      <c r="O44" s="112"/>
      <c r="P44" s="113">
        <v>603</v>
      </c>
      <c r="Q44" s="114">
        <v>635</v>
      </c>
      <c r="R44" s="115">
        <v>150.75</v>
      </c>
      <c r="S44" s="74">
        <v>4</v>
      </c>
      <c r="T44" s="75">
        <v>0</v>
      </c>
    </row>
    <row r="45" spans="1:20" ht="12.75">
      <c r="A45" s="119">
        <v>41</v>
      </c>
      <c r="B45" s="64" t="s">
        <v>34</v>
      </c>
      <c r="C45" s="65"/>
      <c r="D45" s="66">
        <v>5</v>
      </c>
      <c r="E45" s="66">
        <v>20</v>
      </c>
      <c r="F45" s="67">
        <v>129</v>
      </c>
      <c r="G45" s="68">
        <v>145</v>
      </c>
      <c r="H45" s="68">
        <v>144</v>
      </c>
      <c r="I45" s="69">
        <v>185</v>
      </c>
      <c r="J45" s="67"/>
      <c r="K45" s="77"/>
      <c r="L45" s="71"/>
      <c r="M45" s="76"/>
      <c r="N45" s="149"/>
      <c r="O45" s="112"/>
      <c r="P45" s="113">
        <v>603</v>
      </c>
      <c r="Q45" s="114">
        <v>623</v>
      </c>
      <c r="R45" s="115">
        <v>150.75</v>
      </c>
      <c r="S45" s="74">
        <v>3</v>
      </c>
      <c r="T45" s="75">
        <v>0</v>
      </c>
    </row>
    <row r="46" spans="1:20" ht="12.75">
      <c r="A46" s="119">
        <v>42</v>
      </c>
      <c r="B46" s="64" t="s">
        <v>72</v>
      </c>
      <c r="C46" s="65"/>
      <c r="D46" s="66">
        <v>3</v>
      </c>
      <c r="E46" s="66">
        <v>12</v>
      </c>
      <c r="F46" s="67">
        <v>141</v>
      </c>
      <c r="G46" s="68">
        <v>155</v>
      </c>
      <c r="H46" s="68">
        <v>123</v>
      </c>
      <c r="I46" s="69">
        <v>166</v>
      </c>
      <c r="J46" s="67"/>
      <c r="K46" s="77"/>
      <c r="L46" s="71"/>
      <c r="M46" s="76"/>
      <c r="N46" s="149"/>
      <c r="O46" s="112"/>
      <c r="P46" s="113">
        <v>585</v>
      </c>
      <c r="Q46" s="114">
        <v>597</v>
      </c>
      <c r="R46" s="115">
        <v>146.25</v>
      </c>
      <c r="S46" s="74">
        <v>2</v>
      </c>
      <c r="T46" s="75">
        <v>0</v>
      </c>
    </row>
    <row r="47" spans="1:20" ht="13.5" thickBot="1">
      <c r="A47" s="120">
        <v>43</v>
      </c>
      <c r="B47" s="169" t="s">
        <v>68</v>
      </c>
      <c r="C47" s="170"/>
      <c r="D47" s="123">
        <v>8</v>
      </c>
      <c r="E47" s="123">
        <v>32</v>
      </c>
      <c r="F47" s="124">
        <v>115</v>
      </c>
      <c r="G47" s="125">
        <v>146</v>
      </c>
      <c r="H47" s="125">
        <v>133</v>
      </c>
      <c r="I47" s="126">
        <v>145</v>
      </c>
      <c r="J47" s="124"/>
      <c r="K47" s="127"/>
      <c r="L47" s="128"/>
      <c r="M47" s="129"/>
      <c r="N47" s="171"/>
      <c r="O47" s="131"/>
      <c r="P47" s="132">
        <v>539</v>
      </c>
      <c r="Q47" s="133">
        <v>571</v>
      </c>
      <c r="R47" s="134">
        <v>134.75</v>
      </c>
      <c r="S47" s="135">
        <v>1</v>
      </c>
      <c r="T47" s="98">
        <v>0</v>
      </c>
    </row>
    <row r="48" spans="1:20" ht="13.5" thickTop="1">
      <c r="A48" s="191" t="s">
        <v>81</v>
      </c>
      <c r="B48" s="192" t="s">
        <v>31</v>
      </c>
      <c r="C48" s="193"/>
      <c r="D48" s="217"/>
      <c r="E48" s="217" t="s">
        <v>78</v>
      </c>
      <c r="F48" s="51">
        <v>180</v>
      </c>
      <c r="G48" s="51">
        <v>165</v>
      </c>
      <c r="H48" s="51">
        <v>157</v>
      </c>
      <c r="I48" s="51">
        <v>170</v>
      </c>
      <c r="J48" s="51"/>
      <c r="K48" s="194"/>
      <c r="L48" s="194"/>
      <c r="M48" s="194"/>
      <c r="N48" s="195"/>
      <c r="O48" s="196"/>
      <c r="P48" s="197"/>
      <c r="Q48" s="205"/>
      <c r="R48" s="206" t="s">
        <v>78</v>
      </c>
      <c r="S48" s="207"/>
      <c r="T48" s="208"/>
    </row>
    <row r="49" spans="1:23" ht="12.75">
      <c r="A49" s="198" t="s">
        <v>81</v>
      </c>
      <c r="B49" s="153" t="s">
        <v>28</v>
      </c>
      <c r="C49" s="153"/>
      <c r="D49" s="213"/>
      <c r="E49" s="213"/>
      <c r="F49" s="188">
        <v>130</v>
      </c>
      <c r="G49" s="188">
        <v>150</v>
      </c>
      <c r="H49" s="188">
        <v>183</v>
      </c>
      <c r="I49" s="188">
        <v>159</v>
      </c>
      <c r="J49" s="153"/>
      <c r="K49" s="153"/>
      <c r="L49" s="153"/>
      <c r="M49" s="153"/>
      <c r="N49" s="151"/>
      <c r="O49" s="151"/>
      <c r="P49" s="203"/>
      <c r="Q49" s="213"/>
      <c r="R49" s="213"/>
      <c r="S49" s="213"/>
      <c r="T49" s="214"/>
      <c r="W49" s="220"/>
    </row>
    <row r="50" spans="1:20" ht="12.75">
      <c r="A50" s="198" t="s">
        <v>81</v>
      </c>
      <c r="B50" s="153" t="s">
        <v>28</v>
      </c>
      <c r="C50" s="153"/>
      <c r="D50" s="213"/>
      <c r="E50" s="213"/>
      <c r="F50" s="188">
        <v>124</v>
      </c>
      <c r="G50" s="188">
        <v>154</v>
      </c>
      <c r="H50" s="188">
        <v>151</v>
      </c>
      <c r="I50" s="188">
        <v>151</v>
      </c>
      <c r="J50" s="153"/>
      <c r="K50" s="153"/>
      <c r="L50" s="153"/>
      <c r="M50" s="153"/>
      <c r="N50" s="151"/>
      <c r="O50" s="151"/>
      <c r="P50" s="203"/>
      <c r="Q50" s="213"/>
      <c r="R50" s="213"/>
      <c r="S50" s="213"/>
      <c r="T50" s="214"/>
    </row>
    <row r="51" spans="1:20" ht="12.75">
      <c r="A51" s="198" t="s">
        <v>81</v>
      </c>
      <c r="B51" s="153" t="s">
        <v>26</v>
      </c>
      <c r="C51" s="153"/>
      <c r="D51" s="213"/>
      <c r="E51" s="213"/>
      <c r="F51" s="188">
        <v>194</v>
      </c>
      <c r="G51" s="188">
        <v>170</v>
      </c>
      <c r="H51" s="188">
        <v>159</v>
      </c>
      <c r="I51" s="188">
        <v>162</v>
      </c>
      <c r="J51" s="153"/>
      <c r="K51" s="153"/>
      <c r="L51" s="153"/>
      <c r="M51" s="153"/>
      <c r="N51" s="151"/>
      <c r="O51" s="151"/>
      <c r="P51" s="203"/>
      <c r="Q51" s="213"/>
      <c r="R51" s="213"/>
      <c r="S51" s="213"/>
      <c r="T51" s="214"/>
    </row>
    <row r="52" spans="1:20" ht="12.75">
      <c r="A52" s="198" t="s">
        <v>81</v>
      </c>
      <c r="B52" s="153" t="s">
        <v>26</v>
      </c>
      <c r="C52" s="153"/>
      <c r="D52" s="213"/>
      <c r="E52" s="213"/>
      <c r="F52" s="188">
        <v>157</v>
      </c>
      <c r="G52" s="188">
        <v>144</v>
      </c>
      <c r="H52" s="188">
        <v>210</v>
      </c>
      <c r="I52" s="188">
        <v>158</v>
      </c>
      <c r="J52" s="153"/>
      <c r="K52" s="153"/>
      <c r="L52" s="153"/>
      <c r="M52" s="153"/>
      <c r="N52" s="151"/>
      <c r="O52" s="151"/>
      <c r="P52" s="203"/>
      <c r="Q52" s="213"/>
      <c r="R52" s="213"/>
      <c r="S52" s="213"/>
      <c r="T52" s="214"/>
    </row>
    <row r="53" spans="1:20" ht="12.75">
      <c r="A53" s="198" t="s">
        <v>81</v>
      </c>
      <c r="B53" s="153" t="s">
        <v>67</v>
      </c>
      <c r="C53" s="153"/>
      <c r="D53" s="213"/>
      <c r="E53" s="213"/>
      <c r="F53" s="188">
        <v>128</v>
      </c>
      <c r="G53" s="188">
        <v>134</v>
      </c>
      <c r="H53" s="188">
        <v>153</v>
      </c>
      <c r="I53" s="188">
        <v>166</v>
      </c>
      <c r="J53" s="153"/>
      <c r="K53" s="153"/>
      <c r="L53" s="153"/>
      <c r="M53" s="153"/>
      <c r="N53" s="151"/>
      <c r="O53" s="151"/>
      <c r="P53" s="153"/>
      <c r="Q53" s="213"/>
      <c r="R53" s="213"/>
      <c r="S53" s="213"/>
      <c r="T53" s="214"/>
    </row>
    <row r="54" spans="1:20" ht="12.75">
      <c r="A54" s="198" t="s">
        <v>81</v>
      </c>
      <c r="B54" s="199" t="s">
        <v>12</v>
      </c>
      <c r="C54" s="200"/>
      <c r="D54" s="218"/>
      <c r="E54" s="218"/>
      <c r="F54" s="68">
        <v>149</v>
      </c>
      <c r="G54" s="68">
        <v>158</v>
      </c>
      <c r="H54" s="68">
        <v>171</v>
      </c>
      <c r="I54" s="68">
        <v>153</v>
      </c>
      <c r="J54" s="68"/>
      <c r="K54" s="201"/>
      <c r="L54" s="201"/>
      <c r="M54" s="201"/>
      <c r="N54" s="151"/>
      <c r="O54" s="202"/>
      <c r="P54" s="203"/>
      <c r="Q54" s="209"/>
      <c r="R54" s="210"/>
      <c r="S54" s="211"/>
      <c r="T54" s="212"/>
    </row>
    <row r="55" spans="1:20" ht="12.75">
      <c r="A55" s="198" t="s">
        <v>81</v>
      </c>
      <c r="B55" s="153" t="s">
        <v>10</v>
      </c>
      <c r="C55" s="153"/>
      <c r="D55" s="213"/>
      <c r="E55" s="213"/>
      <c r="F55" s="188">
        <v>168</v>
      </c>
      <c r="G55" s="188">
        <v>129</v>
      </c>
      <c r="H55" s="188">
        <v>126</v>
      </c>
      <c r="I55" s="188">
        <v>162</v>
      </c>
      <c r="J55" s="153"/>
      <c r="K55" s="153"/>
      <c r="L55" s="153"/>
      <c r="M55" s="153"/>
      <c r="N55" s="151"/>
      <c r="O55" s="151"/>
      <c r="P55" s="203"/>
      <c r="Q55" s="213"/>
      <c r="R55" s="213"/>
      <c r="S55" s="213"/>
      <c r="T55" s="214"/>
    </row>
    <row r="56" spans="1:20" ht="12.75">
      <c r="A56" s="198" t="s">
        <v>81</v>
      </c>
      <c r="B56" s="199" t="s">
        <v>65</v>
      </c>
      <c r="C56" s="200"/>
      <c r="D56" s="218"/>
      <c r="E56" s="218" t="s">
        <v>78</v>
      </c>
      <c r="F56" s="68">
        <v>156</v>
      </c>
      <c r="G56" s="68">
        <v>130</v>
      </c>
      <c r="H56" s="68">
        <v>154</v>
      </c>
      <c r="I56" s="68">
        <v>197</v>
      </c>
      <c r="J56" s="68"/>
      <c r="K56" s="201"/>
      <c r="L56" s="201"/>
      <c r="M56" s="201"/>
      <c r="N56" s="151"/>
      <c r="O56" s="202"/>
      <c r="P56" s="203"/>
      <c r="Q56" s="209"/>
      <c r="R56" s="210" t="s">
        <v>78</v>
      </c>
      <c r="S56" s="211"/>
      <c r="T56" s="212"/>
    </row>
    <row r="57" spans="1:20" ht="12.75">
      <c r="A57" s="198" t="s">
        <v>81</v>
      </c>
      <c r="B57" s="199" t="s">
        <v>15</v>
      </c>
      <c r="C57" s="200"/>
      <c r="D57" s="218"/>
      <c r="E57" s="218" t="s">
        <v>78</v>
      </c>
      <c r="F57" s="68">
        <v>141</v>
      </c>
      <c r="G57" s="68">
        <v>159</v>
      </c>
      <c r="H57" s="68">
        <v>155</v>
      </c>
      <c r="I57" s="68">
        <v>167</v>
      </c>
      <c r="J57" s="68"/>
      <c r="K57" s="201"/>
      <c r="L57" s="201"/>
      <c r="M57" s="201"/>
      <c r="N57" s="151"/>
      <c r="O57" s="202"/>
      <c r="P57" s="203"/>
      <c r="Q57" s="209"/>
      <c r="R57" s="210" t="s">
        <v>78</v>
      </c>
      <c r="S57" s="211"/>
      <c r="T57" s="212"/>
    </row>
    <row r="58" spans="1:20" ht="12.75">
      <c r="A58" s="198" t="s">
        <v>81</v>
      </c>
      <c r="B58" s="153" t="s">
        <v>63</v>
      </c>
      <c r="C58" s="153"/>
      <c r="D58" s="213"/>
      <c r="E58" s="213"/>
      <c r="F58" s="188">
        <v>159</v>
      </c>
      <c r="G58" s="188">
        <v>175</v>
      </c>
      <c r="H58" s="188">
        <v>138</v>
      </c>
      <c r="I58" s="188">
        <v>168</v>
      </c>
      <c r="J58" s="153"/>
      <c r="K58" s="153"/>
      <c r="L58" s="153"/>
      <c r="M58" s="153"/>
      <c r="N58" s="151"/>
      <c r="O58" s="151"/>
      <c r="P58" s="153"/>
      <c r="Q58" s="213"/>
      <c r="R58" s="213"/>
      <c r="S58" s="213"/>
      <c r="T58" s="214"/>
    </row>
    <row r="59" spans="1:20" ht="12.75">
      <c r="A59" s="198" t="s">
        <v>81</v>
      </c>
      <c r="B59" s="199" t="s">
        <v>66</v>
      </c>
      <c r="C59" s="200"/>
      <c r="D59" s="218"/>
      <c r="E59" s="218" t="s">
        <v>78</v>
      </c>
      <c r="F59" s="68">
        <v>127</v>
      </c>
      <c r="G59" s="68">
        <v>178</v>
      </c>
      <c r="H59" s="68">
        <v>146</v>
      </c>
      <c r="I59" s="68">
        <v>135</v>
      </c>
      <c r="J59" s="68"/>
      <c r="K59" s="201"/>
      <c r="L59" s="201"/>
      <c r="M59" s="201"/>
      <c r="N59" s="151"/>
      <c r="O59" s="202"/>
      <c r="P59" s="203"/>
      <c r="Q59" s="209"/>
      <c r="R59" s="210" t="s">
        <v>78</v>
      </c>
      <c r="S59" s="211"/>
      <c r="T59" s="212"/>
    </row>
    <row r="60" spans="1:20" ht="12.75">
      <c r="A60" s="198" t="s">
        <v>81</v>
      </c>
      <c r="B60" s="199" t="s">
        <v>66</v>
      </c>
      <c r="C60" s="200"/>
      <c r="D60" s="218"/>
      <c r="E60" s="218" t="s">
        <v>78</v>
      </c>
      <c r="F60" s="68">
        <v>132</v>
      </c>
      <c r="G60" s="68">
        <v>144</v>
      </c>
      <c r="H60" s="68">
        <v>136</v>
      </c>
      <c r="I60" s="68">
        <v>127</v>
      </c>
      <c r="J60" s="68"/>
      <c r="K60" s="201"/>
      <c r="L60" s="201"/>
      <c r="M60" s="201"/>
      <c r="N60" s="151"/>
      <c r="O60" s="202"/>
      <c r="P60" s="203"/>
      <c r="Q60" s="209"/>
      <c r="R60" s="210" t="s">
        <v>78</v>
      </c>
      <c r="S60" s="211"/>
      <c r="T60" s="212"/>
    </row>
    <row r="61" spans="1:20" ht="12.75">
      <c r="A61" s="198" t="s">
        <v>81</v>
      </c>
      <c r="B61" s="153" t="s">
        <v>64</v>
      </c>
      <c r="C61" s="153"/>
      <c r="D61" s="213"/>
      <c r="E61" s="213"/>
      <c r="F61" s="188">
        <v>102</v>
      </c>
      <c r="G61" s="188">
        <v>102</v>
      </c>
      <c r="H61" s="188">
        <v>169</v>
      </c>
      <c r="I61" s="188">
        <v>168</v>
      </c>
      <c r="J61" s="153"/>
      <c r="K61" s="153"/>
      <c r="L61" s="153"/>
      <c r="M61" s="153"/>
      <c r="N61" s="151"/>
      <c r="O61" s="151"/>
      <c r="P61" s="203"/>
      <c r="Q61" s="213"/>
      <c r="R61" s="213"/>
      <c r="S61" s="213"/>
      <c r="T61" s="214"/>
    </row>
    <row r="62" spans="1:20" ht="12.75">
      <c r="A62" s="198" t="s">
        <v>81</v>
      </c>
      <c r="B62" s="153" t="s">
        <v>64</v>
      </c>
      <c r="C62" s="153"/>
      <c r="D62" s="213"/>
      <c r="E62" s="213"/>
      <c r="F62" s="188">
        <v>184</v>
      </c>
      <c r="G62" s="188">
        <v>152</v>
      </c>
      <c r="H62" s="188">
        <v>160</v>
      </c>
      <c r="I62" s="188">
        <v>125</v>
      </c>
      <c r="J62" s="153"/>
      <c r="K62" s="153"/>
      <c r="L62" s="153"/>
      <c r="M62" s="153"/>
      <c r="N62" s="151"/>
      <c r="O62" s="151"/>
      <c r="P62" s="203"/>
      <c r="Q62" s="213"/>
      <c r="R62" s="213"/>
      <c r="S62" s="213"/>
      <c r="T62" s="214"/>
    </row>
    <row r="63" spans="1:20" ht="13.5" thickBot="1">
      <c r="A63" s="204" t="s">
        <v>81</v>
      </c>
      <c r="B63" s="187" t="s">
        <v>19</v>
      </c>
      <c r="C63" s="187"/>
      <c r="D63" s="215"/>
      <c r="E63" s="215"/>
      <c r="F63" s="189">
        <v>193</v>
      </c>
      <c r="G63" s="189">
        <v>148</v>
      </c>
      <c r="H63" s="189">
        <v>159</v>
      </c>
      <c r="I63" s="189">
        <v>152</v>
      </c>
      <c r="J63" s="187"/>
      <c r="K63" s="187"/>
      <c r="L63" s="187"/>
      <c r="M63" s="187"/>
      <c r="N63" s="190"/>
      <c r="O63" s="190"/>
      <c r="P63" s="219"/>
      <c r="Q63" s="215"/>
      <c r="R63" s="215"/>
      <c r="S63" s="215"/>
      <c r="T63" s="216"/>
    </row>
    <row r="64" spans="1:20" ht="13.5" thickTop="1">
      <c r="A64" s="183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5"/>
      <c r="O64" s="185"/>
      <c r="P64" s="184"/>
      <c r="Q64" s="184"/>
      <c r="R64" s="186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6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5"/>
  <sheetViews>
    <sheetView zoomScale="84" zoomScaleNormal="84" workbookViewId="0" topLeftCell="A1">
      <selection activeCell="X38" sqref="X38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28125" style="27" customWidth="1"/>
    <col min="11" max="13" width="5.28125" style="29" customWidth="1"/>
    <col min="14" max="14" width="0" style="27" hidden="1" customWidth="1"/>
    <col min="15" max="16384" width="9.140625" style="27" customWidth="1"/>
  </cols>
  <sheetData>
    <row r="1" spans="1:20" ht="28.5" customHeight="1" thickBot="1" thickTop="1">
      <c r="A1" s="563" t="s">
        <v>82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64" t="s">
        <v>83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6"/>
    </row>
    <row r="3" spans="1:20" ht="19.5" customHeight="1" thickBot="1" thickTop="1">
      <c r="A3" s="567" t="s">
        <v>39</v>
      </c>
      <c r="B3" s="575" t="s">
        <v>40</v>
      </c>
      <c r="C3" s="348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2.75" customHeight="1" thickTop="1">
      <c r="A5" s="46">
        <v>1</v>
      </c>
      <c r="B5" s="227" t="s">
        <v>14</v>
      </c>
      <c r="C5" s="228"/>
      <c r="D5" s="229">
        <v>0</v>
      </c>
      <c r="E5" s="230">
        <f aca="true" t="shared" si="0" ref="E5:E41">IF(D5&gt;0,D5*COUNT(F5:K5),"")</f>
      </c>
      <c r="F5" s="231">
        <v>193</v>
      </c>
      <c r="G5" s="232">
        <v>193</v>
      </c>
      <c r="H5" s="232">
        <v>184</v>
      </c>
      <c r="I5" s="233">
        <v>223</v>
      </c>
      <c r="J5" s="234">
        <v>226</v>
      </c>
      <c r="K5" s="235">
        <v>171</v>
      </c>
      <c r="L5" s="234">
        <v>256</v>
      </c>
      <c r="M5" s="235">
        <v>203</v>
      </c>
      <c r="N5" s="236"/>
      <c r="O5" s="237">
        <f aca="true" t="shared" si="1" ref="O5:O16">SUM(L5:M5)</f>
        <v>459</v>
      </c>
      <c r="P5" s="238">
        <f aca="true" t="shared" si="2" ref="P5:P41">SUM(F5:M5)</f>
        <v>1649</v>
      </c>
      <c r="Q5" s="239">
        <f aca="true" t="shared" si="3" ref="Q5:Q41">SUM(E5:M5)</f>
        <v>1649</v>
      </c>
      <c r="R5" s="240">
        <f aca="true" t="shared" si="4" ref="R5:R41">IF(ISERROR(AVERAGE(F5:M5)),"",AVERAGE(F5:M5))</f>
        <v>206.125</v>
      </c>
      <c r="S5" s="241">
        <v>37</v>
      </c>
      <c r="T5" s="62">
        <v>60</v>
      </c>
    </row>
    <row r="6" spans="1:20" ht="12.75" customHeight="1">
      <c r="A6" s="63">
        <f>A5+1</f>
        <v>2</v>
      </c>
      <c r="B6" s="242" t="s">
        <v>60</v>
      </c>
      <c r="C6" s="243"/>
      <c r="D6" s="229">
        <v>0</v>
      </c>
      <c r="E6" s="230">
        <f t="shared" si="0"/>
      </c>
      <c r="F6" s="244">
        <v>167</v>
      </c>
      <c r="G6" s="245">
        <v>226</v>
      </c>
      <c r="H6" s="245">
        <v>235</v>
      </c>
      <c r="I6" s="246">
        <v>212</v>
      </c>
      <c r="J6" s="244">
        <v>225</v>
      </c>
      <c r="K6" s="246">
        <v>236</v>
      </c>
      <c r="L6" s="244">
        <v>204</v>
      </c>
      <c r="M6" s="246">
        <v>220</v>
      </c>
      <c r="N6" s="247"/>
      <c r="O6" s="237">
        <f t="shared" si="1"/>
        <v>424</v>
      </c>
      <c r="P6" s="238">
        <f t="shared" si="2"/>
        <v>1725</v>
      </c>
      <c r="Q6" s="239">
        <f t="shared" si="3"/>
        <v>1725</v>
      </c>
      <c r="R6" s="240">
        <f t="shared" si="4"/>
        <v>215.625</v>
      </c>
      <c r="S6" s="241">
        <v>36</v>
      </c>
      <c r="T6" s="75">
        <v>55</v>
      </c>
    </row>
    <row r="7" spans="1:20" ht="12.75" customHeight="1">
      <c r="A7" s="63">
        <f>A6+1</f>
        <v>3</v>
      </c>
      <c r="B7" s="248" t="s">
        <v>37</v>
      </c>
      <c r="C7" s="249" t="s">
        <v>69</v>
      </c>
      <c r="D7" s="229">
        <v>3</v>
      </c>
      <c r="E7" s="230">
        <f t="shared" si="0"/>
        <v>18</v>
      </c>
      <c r="F7" s="244">
        <v>183</v>
      </c>
      <c r="G7" s="245">
        <v>172</v>
      </c>
      <c r="H7" s="245">
        <v>163</v>
      </c>
      <c r="I7" s="246">
        <v>220</v>
      </c>
      <c r="J7" s="244">
        <v>204</v>
      </c>
      <c r="K7" s="246">
        <v>169</v>
      </c>
      <c r="L7" s="244">
        <v>194</v>
      </c>
      <c r="M7" s="246">
        <v>172</v>
      </c>
      <c r="N7" s="247"/>
      <c r="O7" s="237">
        <f t="shared" si="1"/>
        <v>366</v>
      </c>
      <c r="P7" s="250">
        <f t="shared" si="2"/>
        <v>1477</v>
      </c>
      <c r="Q7" s="239">
        <f t="shared" si="3"/>
        <v>1495</v>
      </c>
      <c r="R7" s="240">
        <f t="shared" si="4"/>
        <v>184.625</v>
      </c>
      <c r="S7" s="241">
        <v>35</v>
      </c>
      <c r="T7" s="75">
        <v>50</v>
      </c>
    </row>
    <row r="8" spans="1:20" ht="12.75" customHeight="1">
      <c r="A8" s="63">
        <f>A7+1</f>
        <v>4</v>
      </c>
      <c r="B8" s="248" t="s">
        <v>34</v>
      </c>
      <c r="C8" s="243"/>
      <c r="D8" s="229">
        <v>8</v>
      </c>
      <c r="E8" s="230">
        <f t="shared" si="0"/>
        <v>48</v>
      </c>
      <c r="F8" s="244">
        <v>178</v>
      </c>
      <c r="G8" s="245">
        <v>180</v>
      </c>
      <c r="H8" s="245">
        <v>222</v>
      </c>
      <c r="I8" s="246">
        <v>168</v>
      </c>
      <c r="J8" s="244">
        <v>136</v>
      </c>
      <c r="K8" s="246">
        <v>275</v>
      </c>
      <c r="L8" s="244">
        <v>211</v>
      </c>
      <c r="M8" s="246">
        <v>150</v>
      </c>
      <c r="N8" s="247"/>
      <c r="O8" s="237">
        <f t="shared" si="1"/>
        <v>361</v>
      </c>
      <c r="P8" s="250">
        <f t="shared" si="2"/>
        <v>1520</v>
      </c>
      <c r="Q8" s="239">
        <f t="shared" si="3"/>
        <v>1568</v>
      </c>
      <c r="R8" s="240">
        <f t="shared" si="4"/>
        <v>190</v>
      </c>
      <c r="S8" s="241">
        <v>34</v>
      </c>
      <c r="T8" s="75">
        <v>45</v>
      </c>
    </row>
    <row r="9" spans="1:20" ht="12.75" customHeight="1">
      <c r="A9" s="63">
        <f>A8+1</f>
        <v>5</v>
      </c>
      <c r="B9" s="248" t="s">
        <v>10</v>
      </c>
      <c r="C9" s="243"/>
      <c r="D9" s="229">
        <v>8</v>
      </c>
      <c r="E9" s="230">
        <f t="shared" si="0"/>
        <v>48</v>
      </c>
      <c r="F9" s="244">
        <v>200</v>
      </c>
      <c r="G9" s="245">
        <v>211</v>
      </c>
      <c r="H9" s="245">
        <v>200</v>
      </c>
      <c r="I9" s="246">
        <v>148</v>
      </c>
      <c r="J9" s="244">
        <v>148</v>
      </c>
      <c r="K9" s="246">
        <v>183</v>
      </c>
      <c r="L9" s="244">
        <v>182</v>
      </c>
      <c r="M9" s="246">
        <v>175</v>
      </c>
      <c r="N9" s="247"/>
      <c r="O9" s="237">
        <f t="shared" si="1"/>
        <v>357</v>
      </c>
      <c r="P9" s="250">
        <f t="shared" si="2"/>
        <v>1447</v>
      </c>
      <c r="Q9" s="239">
        <f t="shared" si="3"/>
        <v>1495</v>
      </c>
      <c r="R9" s="240">
        <f t="shared" si="4"/>
        <v>180.875</v>
      </c>
      <c r="S9" s="241">
        <v>33</v>
      </c>
      <c r="T9" s="75">
        <v>42</v>
      </c>
    </row>
    <row r="10" spans="1:20" ht="12.75" customHeight="1">
      <c r="A10" s="63">
        <f>A9+1</f>
        <v>6</v>
      </c>
      <c r="B10" s="248" t="s">
        <v>16</v>
      </c>
      <c r="C10" s="243"/>
      <c r="D10" s="229">
        <v>14</v>
      </c>
      <c r="E10" s="230">
        <f t="shared" si="0"/>
        <v>84</v>
      </c>
      <c r="F10" s="244">
        <v>185</v>
      </c>
      <c r="G10" s="245">
        <v>200</v>
      </c>
      <c r="H10" s="245">
        <v>172</v>
      </c>
      <c r="I10" s="246">
        <v>188</v>
      </c>
      <c r="J10" s="244">
        <v>186</v>
      </c>
      <c r="K10" s="246">
        <v>121</v>
      </c>
      <c r="L10" s="244">
        <v>201</v>
      </c>
      <c r="M10" s="246">
        <v>155</v>
      </c>
      <c r="N10" s="247"/>
      <c r="O10" s="237">
        <f t="shared" si="1"/>
        <v>356</v>
      </c>
      <c r="P10" s="250">
        <f t="shared" si="2"/>
        <v>1408</v>
      </c>
      <c r="Q10" s="239">
        <f t="shared" si="3"/>
        <v>1492</v>
      </c>
      <c r="R10" s="240">
        <f t="shared" si="4"/>
        <v>176</v>
      </c>
      <c r="S10" s="241">
        <v>32</v>
      </c>
      <c r="T10" s="75">
        <v>39</v>
      </c>
    </row>
    <row r="11" spans="1:20" ht="12.75" customHeight="1">
      <c r="A11" s="63">
        <v>7</v>
      </c>
      <c r="B11" s="248" t="s">
        <v>75</v>
      </c>
      <c r="C11" s="243"/>
      <c r="D11" s="229">
        <v>3</v>
      </c>
      <c r="E11" s="230">
        <f t="shared" si="0"/>
        <v>18</v>
      </c>
      <c r="F11" s="244">
        <v>181</v>
      </c>
      <c r="G11" s="245">
        <v>187</v>
      </c>
      <c r="H11" s="245">
        <v>186</v>
      </c>
      <c r="I11" s="246">
        <v>228</v>
      </c>
      <c r="J11" s="244">
        <v>158</v>
      </c>
      <c r="K11" s="246">
        <v>174</v>
      </c>
      <c r="L11" s="244">
        <v>177</v>
      </c>
      <c r="M11" s="246">
        <v>170</v>
      </c>
      <c r="N11" s="247"/>
      <c r="O11" s="237">
        <f t="shared" si="1"/>
        <v>347</v>
      </c>
      <c r="P11" s="250">
        <f t="shared" si="2"/>
        <v>1461</v>
      </c>
      <c r="Q11" s="239">
        <f t="shared" si="3"/>
        <v>1479</v>
      </c>
      <c r="R11" s="240">
        <f t="shared" si="4"/>
        <v>182.625</v>
      </c>
      <c r="S11" s="241">
        <v>31</v>
      </c>
      <c r="T11" s="75">
        <v>36</v>
      </c>
    </row>
    <row r="12" spans="1:20" ht="12.75" customHeight="1">
      <c r="A12" s="63">
        <f aca="true" t="shared" si="5" ref="A12:A41">A11+1</f>
        <v>8</v>
      </c>
      <c r="B12" s="248" t="s">
        <v>11</v>
      </c>
      <c r="C12" s="243"/>
      <c r="D12" s="229">
        <v>5</v>
      </c>
      <c r="E12" s="230">
        <f t="shared" si="0"/>
        <v>30</v>
      </c>
      <c r="F12" s="244">
        <v>178</v>
      </c>
      <c r="G12" s="245">
        <v>177</v>
      </c>
      <c r="H12" s="245">
        <v>166</v>
      </c>
      <c r="I12" s="246">
        <v>209</v>
      </c>
      <c r="J12" s="244">
        <v>171</v>
      </c>
      <c r="K12" s="246">
        <v>178</v>
      </c>
      <c r="L12" s="244">
        <v>148</v>
      </c>
      <c r="M12" s="246">
        <v>198</v>
      </c>
      <c r="N12" s="247"/>
      <c r="O12" s="237">
        <f t="shared" si="1"/>
        <v>346</v>
      </c>
      <c r="P12" s="250">
        <f t="shared" si="2"/>
        <v>1425</v>
      </c>
      <c r="Q12" s="239">
        <f t="shared" si="3"/>
        <v>1455</v>
      </c>
      <c r="R12" s="240">
        <f t="shared" si="4"/>
        <v>178.125</v>
      </c>
      <c r="S12" s="241">
        <v>30</v>
      </c>
      <c r="T12" s="75">
        <v>34</v>
      </c>
    </row>
    <row r="13" spans="1:20" ht="12.75" customHeight="1">
      <c r="A13" s="63">
        <f t="shared" si="5"/>
        <v>9</v>
      </c>
      <c r="B13" s="248" t="s">
        <v>15</v>
      </c>
      <c r="C13" s="243"/>
      <c r="D13" s="229">
        <v>5</v>
      </c>
      <c r="E13" s="230">
        <f t="shared" si="0"/>
        <v>30</v>
      </c>
      <c r="F13" s="244">
        <v>208</v>
      </c>
      <c r="G13" s="245">
        <v>157</v>
      </c>
      <c r="H13" s="245">
        <v>242</v>
      </c>
      <c r="I13" s="246">
        <v>142</v>
      </c>
      <c r="J13" s="244">
        <v>156</v>
      </c>
      <c r="K13" s="246">
        <v>177</v>
      </c>
      <c r="L13" s="244">
        <v>155</v>
      </c>
      <c r="M13" s="246">
        <v>191</v>
      </c>
      <c r="N13" s="247"/>
      <c r="O13" s="237">
        <f t="shared" si="1"/>
        <v>346</v>
      </c>
      <c r="P13" s="238">
        <f t="shared" si="2"/>
        <v>1428</v>
      </c>
      <c r="Q13" s="239">
        <f t="shared" si="3"/>
        <v>1458</v>
      </c>
      <c r="R13" s="240">
        <f t="shared" si="4"/>
        <v>178.5</v>
      </c>
      <c r="S13" s="241">
        <v>29</v>
      </c>
      <c r="T13" s="75">
        <v>32</v>
      </c>
    </row>
    <row r="14" spans="1:20" ht="12.75" customHeight="1">
      <c r="A14" s="63">
        <f t="shared" si="5"/>
        <v>10</v>
      </c>
      <c r="B14" s="248" t="s">
        <v>38</v>
      </c>
      <c r="C14" s="243"/>
      <c r="D14" s="229">
        <v>10</v>
      </c>
      <c r="E14" s="230">
        <f t="shared" si="0"/>
        <v>60</v>
      </c>
      <c r="F14" s="244">
        <v>204</v>
      </c>
      <c r="G14" s="245">
        <v>177</v>
      </c>
      <c r="H14" s="245">
        <v>204</v>
      </c>
      <c r="I14" s="246">
        <v>193</v>
      </c>
      <c r="J14" s="244">
        <v>211</v>
      </c>
      <c r="K14" s="246">
        <v>191</v>
      </c>
      <c r="L14" s="244">
        <v>167</v>
      </c>
      <c r="M14" s="246">
        <v>177</v>
      </c>
      <c r="N14" s="247"/>
      <c r="O14" s="237">
        <f t="shared" si="1"/>
        <v>344</v>
      </c>
      <c r="P14" s="250">
        <f t="shared" si="2"/>
        <v>1524</v>
      </c>
      <c r="Q14" s="239">
        <f t="shared" si="3"/>
        <v>1584</v>
      </c>
      <c r="R14" s="240">
        <f t="shared" si="4"/>
        <v>190.5</v>
      </c>
      <c r="S14" s="241">
        <v>28</v>
      </c>
      <c r="T14" s="75">
        <v>30</v>
      </c>
    </row>
    <row r="15" spans="1:20" ht="12.75" customHeight="1">
      <c r="A15" s="63">
        <f t="shared" si="5"/>
        <v>11</v>
      </c>
      <c r="B15" s="248" t="s">
        <v>30</v>
      </c>
      <c r="C15" s="243"/>
      <c r="D15" s="229">
        <v>5</v>
      </c>
      <c r="E15" s="230">
        <f t="shared" si="0"/>
        <v>30</v>
      </c>
      <c r="F15" s="244">
        <v>159</v>
      </c>
      <c r="G15" s="245">
        <v>185</v>
      </c>
      <c r="H15" s="245">
        <v>170</v>
      </c>
      <c r="I15" s="246">
        <v>212</v>
      </c>
      <c r="J15" s="244">
        <v>225</v>
      </c>
      <c r="K15" s="246">
        <v>189</v>
      </c>
      <c r="L15" s="244">
        <v>171</v>
      </c>
      <c r="M15" s="246">
        <v>166</v>
      </c>
      <c r="N15" s="247"/>
      <c r="O15" s="237">
        <f t="shared" si="1"/>
        <v>337</v>
      </c>
      <c r="P15" s="250">
        <f t="shared" si="2"/>
        <v>1477</v>
      </c>
      <c r="Q15" s="239">
        <f t="shared" si="3"/>
        <v>1507</v>
      </c>
      <c r="R15" s="240">
        <f t="shared" si="4"/>
        <v>184.625</v>
      </c>
      <c r="S15" s="241">
        <v>27</v>
      </c>
      <c r="T15" s="75">
        <v>28</v>
      </c>
    </row>
    <row r="16" spans="1:20" ht="12.75" customHeight="1" thickBot="1">
      <c r="A16" s="82">
        <f t="shared" si="5"/>
        <v>12</v>
      </c>
      <c r="B16" s="251" t="s">
        <v>29</v>
      </c>
      <c r="C16" s="252"/>
      <c r="D16" s="253">
        <v>11</v>
      </c>
      <c r="E16" s="254">
        <f t="shared" si="0"/>
        <v>66</v>
      </c>
      <c r="F16" s="255">
        <v>149</v>
      </c>
      <c r="G16" s="256">
        <v>227</v>
      </c>
      <c r="H16" s="256">
        <v>164</v>
      </c>
      <c r="I16" s="257">
        <v>193</v>
      </c>
      <c r="J16" s="255">
        <v>145</v>
      </c>
      <c r="K16" s="257">
        <v>162</v>
      </c>
      <c r="L16" s="255">
        <v>150</v>
      </c>
      <c r="M16" s="257">
        <v>145</v>
      </c>
      <c r="N16" s="258"/>
      <c r="O16" s="259">
        <f t="shared" si="1"/>
        <v>295</v>
      </c>
      <c r="P16" s="260">
        <f t="shared" si="2"/>
        <v>1335</v>
      </c>
      <c r="Q16" s="261">
        <f t="shared" si="3"/>
        <v>1401</v>
      </c>
      <c r="R16" s="262">
        <f t="shared" si="4"/>
        <v>166.875</v>
      </c>
      <c r="S16" s="263">
        <v>26</v>
      </c>
      <c r="T16" s="98">
        <v>26</v>
      </c>
    </row>
    <row r="17" spans="1:20" ht="12.75" customHeight="1" thickTop="1">
      <c r="A17" s="46">
        <f t="shared" si="5"/>
        <v>13</v>
      </c>
      <c r="B17" s="264" t="s">
        <v>13</v>
      </c>
      <c r="C17" s="228"/>
      <c r="D17" s="265">
        <v>9</v>
      </c>
      <c r="E17" s="266">
        <f t="shared" si="0"/>
        <v>54</v>
      </c>
      <c r="F17" s="231">
        <v>182</v>
      </c>
      <c r="G17" s="232">
        <v>170</v>
      </c>
      <c r="H17" s="232">
        <v>181</v>
      </c>
      <c r="I17" s="233">
        <v>178</v>
      </c>
      <c r="J17" s="231">
        <v>153</v>
      </c>
      <c r="K17" s="233">
        <v>174</v>
      </c>
      <c r="L17" s="231"/>
      <c r="M17" s="233"/>
      <c r="N17" s="236"/>
      <c r="O17" s="283"/>
      <c r="P17" s="250">
        <f t="shared" si="2"/>
        <v>1038</v>
      </c>
      <c r="Q17" s="239">
        <f t="shared" si="3"/>
        <v>1092</v>
      </c>
      <c r="R17" s="240">
        <f t="shared" si="4"/>
        <v>173</v>
      </c>
      <c r="S17" s="267">
        <v>25</v>
      </c>
      <c r="T17" s="105">
        <v>24</v>
      </c>
    </row>
    <row r="18" spans="1:20" ht="12.75" customHeight="1">
      <c r="A18" s="63">
        <f t="shared" si="5"/>
        <v>14</v>
      </c>
      <c r="B18" s="248" t="s">
        <v>20</v>
      </c>
      <c r="C18" s="243"/>
      <c r="D18" s="229">
        <v>22</v>
      </c>
      <c r="E18" s="230">
        <f t="shared" si="0"/>
        <v>132</v>
      </c>
      <c r="F18" s="244">
        <v>179</v>
      </c>
      <c r="G18" s="245">
        <v>145</v>
      </c>
      <c r="H18" s="245">
        <v>125</v>
      </c>
      <c r="I18" s="246">
        <v>165</v>
      </c>
      <c r="J18" s="244">
        <v>144</v>
      </c>
      <c r="K18" s="246">
        <v>195</v>
      </c>
      <c r="L18" s="244"/>
      <c r="M18" s="246"/>
      <c r="N18" s="247"/>
      <c r="O18" s="284"/>
      <c r="P18" s="250">
        <f t="shared" si="2"/>
        <v>953</v>
      </c>
      <c r="Q18" s="239">
        <f t="shared" si="3"/>
        <v>1085</v>
      </c>
      <c r="R18" s="240">
        <f t="shared" si="4"/>
        <v>158.83333333333334</v>
      </c>
      <c r="S18" s="241">
        <v>24</v>
      </c>
      <c r="T18" s="75">
        <v>23</v>
      </c>
    </row>
    <row r="19" spans="1:20" ht="12.75" customHeight="1">
      <c r="A19" s="63">
        <f t="shared" si="5"/>
        <v>15</v>
      </c>
      <c r="B19" s="248" t="s">
        <v>26</v>
      </c>
      <c r="C19" s="243"/>
      <c r="D19" s="229">
        <v>5</v>
      </c>
      <c r="E19" s="230">
        <f t="shared" si="0"/>
        <v>30</v>
      </c>
      <c r="F19" s="244">
        <v>177</v>
      </c>
      <c r="G19" s="245">
        <v>161</v>
      </c>
      <c r="H19" s="245">
        <v>140</v>
      </c>
      <c r="I19" s="246">
        <v>208</v>
      </c>
      <c r="J19" s="244">
        <v>203</v>
      </c>
      <c r="K19" s="246">
        <v>164</v>
      </c>
      <c r="L19" s="244"/>
      <c r="M19" s="246"/>
      <c r="N19" s="247"/>
      <c r="O19" s="284"/>
      <c r="P19" s="250">
        <f t="shared" si="2"/>
        <v>1053</v>
      </c>
      <c r="Q19" s="239">
        <f t="shared" si="3"/>
        <v>1083</v>
      </c>
      <c r="R19" s="240">
        <f t="shared" si="4"/>
        <v>175.5</v>
      </c>
      <c r="S19" s="241">
        <v>23</v>
      </c>
      <c r="T19" s="75">
        <v>22</v>
      </c>
    </row>
    <row r="20" spans="1:20" ht="12.75" customHeight="1">
      <c r="A20" s="63">
        <f t="shared" si="5"/>
        <v>16</v>
      </c>
      <c r="B20" s="248" t="s">
        <v>66</v>
      </c>
      <c r="C20" s="243"/>
      <c r="D20" s="229">
        <v>10</v>
      </c>
      <c r="E20" s="230">
        <f t="shared" si="0"/>
        <v>60</v>
      </c>
      <c r="F20" s="244">
        <v>181</v>
      </c>
      <c r="G20" s="245">
        <v>137</v>
      </c>
      <c r="H20" s="245">
        <v>223</v>
      </c>
      <c r="I20" s="246">
        <v>159</v>
      </c>
      <c r="J20" s="244">
        <v>131</v>
      </c>
      <c r="K20" s="246">
        <v>147</v>
      </c>
      <c r="L20" s="244"/>
      <c r="M20" s="246"/>
      <c r="N20" s="247"/>
      <c r="O20" s="284"/>
      <c r="P20" s="250">
        <f t="shared" si="2"/>
        <v>978</v>
      </c>
      <c r="Q20" s="239">
        <f t="shared" si="3"/>
        <v>1038</v>
      </c>
      <c r="R20" s="240">
        <f t="shared" si="4"/>
        <v>163</v>
      </c>
      <c r="S20" s="241">
        <v>22</v>
      </c>
      <c r="T20" s="75">
        <v>21</v>
      </c>
    </row>
    <row r="21" spans="1:20" ht="12.75" customHeight="1">
      <c r="A21" s="63">
        <f t="shared" si="5"/>
        <v>17</v>
      </c>
      <c r="B21" s="248" t="s">
        <v>12</v>
      </c>
      <c r="C21" s="243"/>
      <c r="D21" s="229">
        <v>8</v>
      </c>
      <c r="E21" s="230">
        <f t="shared" si="0"/>
        <v>48</v>
      </c>
      <c r="F21" s="244">
        <v>147</v>
      </c>
      <c r="G21" s="245">
        <v>177</v>
      </c>
      <c r="H21" s="245">
        <v>210</v>
      </c>
      <c r="I21" s="246">
        <v>157</v>
      </c>
      <c r="J21" s="244">
        <v>133</v>
      </c>
      <c r="K21" s="246">
        <v>158</v>
      </c>
      <c r="L21" s="244"/>
      <c r="M21" s="246"/>
      <c r="N21" s="247"/>
      <c r="O21" s="284"/>
      <c r="P21" s="250">
        <f t="shared" si="2"/>
        <v>982</v>
      </c>
      <c r="Q21" s="239">
        <f t="shared" si="3"/>
        <v>1030</v>
      </c>
      <c r="R21" s="240">
        <f t="shared" si="4"/>
        <v>163.66666666666666</v>
      </c>
      <c r="S21" s="241">
        <v>21</v>
      </c>
      <c r="T21" s="75">
        <v>20</v>
      </c>
    </row>
    <row r="22" spans="1:20" ht="12.75" customHeight="1">
      <c r="A22" s="63">
        <f t="shared" si="5"/>
        <v>18</v>
      </c>
      <c r="B22" s="248" t="s">
        <v>76</v>
      </c>
      <c r="C22" s="243"/>
      <c r="D22" s="229">
        <v>5</v>
      </c>
      <c r="E22" s="230">
        <f t="shared" si="0"/>
        <v>30</v>
      </c>
      <c r="F22" s="244">
        <v>169</v>
      </c>
      <c r="G22" s="245">
        <v>162</v>
      </c>
      <c r="H22" s="245">
        <v>169</v>
      </c>
      <c r="I22" s="246">
        <v>196</v>
      </c>
      <c r="J22" s="244">
        <v>136</v>
      </c>
      <c r="K22" s="246">
        <v>148</v>
      </c>
      <c r="L22" s="244"/>
      <c r="M22" s="246"/>
      <c r="N22" s="247"/>
      <c r="O22" s="284"/>
      <c r="P22" s="250">
        <f t="shared" si="2"/>
        <v>980</v>
      </c>
      <c r="Q22" s="239">
        <f t="shared" si="3"/>
        <v>1010</v>
      </c>
      <c r="R22" s="240">
        <f t="shared" si="4"/>
        <v>163.33333333333334</v>
      </c>
      <c r="S22" s="241">
        <v>20</v>
      </c>
      <c r="T22" s="75">
        <v>19</v>
      </c>
    </row>
    <row r="23" spans="1:20" ht="12.75" customHeight="1">
      <c r="A23" s="63">
        <f t="shared" si="5"/>
        <v>19</v>
      </c>
      <c r="B23" s="248" t="s">
        <v>73</v>
      </c>
      <c r="C23" s="243"/>
      <c r="D23" s="229">
        <v>16</v>
      </c>
      <c r="E23" s="230">
        <f t="shared" si="0"/>
        <v>96</v>
      </c>
      <c r="F23" s="244">
        <v>137</v>
      </c>
      <c r="G23" s="245">
        <v>173</v>
      </c>
      <c r="H23" s="245">
        <v>146</v>
      </c>
      <c r="I23" s="246">
        <v>158</v>
      </c>
      <c r="J23" s="244">
        <v>158</v>
      </c>
      <c r="K23" s="246">
        <v>140</v>
      </c>
      <c r="L23" s="244"/>
      <c r="M23" s="246"/>
      <c r="N23" s="247"/>
      <c r="O23" s="284"/>
      <c r="P23" s="250">
        <f t="shared" si="2"/>
        <v>912</v>
      </c>
      <c r="Q23" s="239">
        <f t="shared" si="3"/>
        <v>1008</v>
      </c>
      <c r="R23" s="240">
        <f t="shared" si="4"/>
        <v>152</v>
      </c>
      <c r="S23" s="241">
        <v>19</v>
      </c>
      <c r="T23" s="75">
        <v>18</v>
      </c>
    </row>
    <row r="24" spans="1:20" ht="12.75" customHeight="1">
      <c r="A24" s="63">
        <f t="shared" si="5"/>
        <v>20</v>
      </c>
      <c r="B24" s="248" t="s">
        <v>27</v>
      </c>
      <c r="C24" s="243"/>
      <c r="D24" s="229">
        <v>5</v>
      </c>
      <c r="E24" s="230">
        <f t="shared" si="0"/>
        <v>30</v>
      </c>
      <c r="F24" s="244">
        <v>189</v>
      </c>
      <c r="G24" s="245">
        <v>163</v>
      </c>
      <c r="H24" s="245">
        <v>154</v>
      </c>
      <c r="I24" s="246">
        <v>152</v>
      </c>
      <c r="J24" s="244">
        <v>172</v>
      </c>
      <c r="K24" s="246">
        <v>142</v>
      </c>
      <c r="L24" s="244"/>
      <c r="M24" s="246"/>
      <c r="N24" s="247"/>
      <c r="O24" s="284"/>
      <c r="P24" s="250">
        <f t="shared" si="2"/>
        <v>972</v>
      </c>
      <c r="Q24" s="239">
        <f t="shared" si="3"/>
        <v>1002</v>
      </c>
      <c r="R24" s="240">
        <f t="shared" si="4"/>
        <v>162</v>
      </c>
      <c r="S24" s="241">
        <v>18</v>
      </c>
      <c r="T24" s="75">
        <v>17</v>
      </c>
    </row>
    <row r="25" spans="1:20" ht="12.75" customHeight="1">
      <c r="A25" s="63">
        <f t="shared" si="5"/>
        <v>21</v>
      </c>
      <c r="B25" s="248" t="s">
        <v>24</v>
      </c>
      <c r="C25" s="243"/>
      <c r="D25" s="229">
        <v>5</v>
      </c>
      <c r="E25" s="230">
        <f t="shared" si="0"/>
        <v>30</v>
      </c>
      <c r="F25" s="244">
        <v>155</v>
      </c>
      <c r="G25" s="245">
        <v>148</v>
      </c>
      <c r="H25" s="245">
        <v>169</v>
      </c>
      <c r="I25" s="246">
        <v>182</v>
      </c>
      <c r="J25" s="244">
        <v>147</v>
      </c>
      <c r="K25" s="246">
        <v>170</v>
      </c>
      <c r="L25" s="244"/>
      <c r="M25" s="246"/>
      <c r="N25" s="247"/>
      <c r="O25" s="284"/>
      <c r="P25" s="250">
        <f t="shared" si="2"/>
        <v>971</v>
      </c>
      <c r="Q25" s="239">
        <f t="shared" si="3"/>
        <v>1001</v>
      </c>
      <c r="R25" s="240">
        <f t="shared" si="4"/>
        <v>161.83333333333334</v>
      </c>
      <c r="S25" s="241">
        <v>17</v>
      </c>
      <c r="T25" s="75">
        <v>16</v>
      </c>
    </row>
    <row r="26" spans="1:20" ht="12.75" customHeight="1">
      <c r="A26" s="63">
        <f t="shared" si="5"/>
        <v>22</v>
      </c>
      <c r="B26" s="248" t="s">
        <v>25</v>
      </c>
      <c r="C26" s="243"/>
      <c r="D26" s="229">
        <v>8</v>
      </c>
      <c r="E26" s="230">
        <f t="shared" si="0"/>
        <v>48</v>
      </c>
      <c r="F26" s="244">
        <v>146</v>
      </c>
      <c r="G26" s="245">
        <v>185</v>
      </c>
      <c r="H26" s="245">
        <v>159</v>
      </c>
      <c r="I26" s="246">
        <v>164</v>
      </c>
      <c r="J26" s="244">
        <v>137</v>
      </c>
      <c r="K26" s="246">
        <v>157</v>
      </c>
      <c r="L26" s="244"/>
      <c r="M26" s="246"/>
      <c r="N26" s="247"/>
      <c r="O26" s="284"/>
      <c r="P26" s="250">
        <f t="shared" si="2"/>
        <v>948</v>
      </c>
      <c r="Q26" s="239">
        <f t="shared" si="3"/>
        <v>996</v>
      </c>
      <c r="R26" s="240">
        <f t="shared" si="4"/>
        <v>158</v>
      </c>
      <c r="S26" s="241">
        <v>16</v>
      </c>
      <c r="T26" s="75">
        <v>15</v>
      </c>
    </row>
    <row r="27" spans="1:20" ht="12.75" customHeight="1">
      <c r="A27" s="63">
        <f t="shared" si="5"/>
        <v>23</v>
      </c>
      <c r="B27" s="248" t="s">
        <v>28</v>
      </c>
      <c r="C27" s="243"/>
      <c r="D27" s="229">
        <v>16</v>
      </c>
      <c r="E27" s="230">
        <f t="shared" si="0"/>
        <v>96</v>
      </c>
      <c r="F27" s="244">
        <v>117</v>
      </c>
      <c r="G27" s="245">
        <v>186</v>
      </c>
      <c r="H27" s="245">
        <v>141</v>
      </c>
      <c r="I27" s="246">
        <v>162</v>
      </c>
      <c r="J27" s="244">
        <v>151</v>
      </c>
      <c r="K27" s="246">
        <v>128</v>
      </c>
      <c r="L27" s="244"/>
      <c r="M27" s="246"/>
      <c r="N27" s="247"/>
      <c r="O27" s="284"/>
      <c r="P27" s="250">
        <f t="shared" si="2"/>
        <v>885</v>
      </c>
      <c r="Q27" s="239">
        <f t="shared" si="3"/>
        <v>981</v>
      </c>
      <c r="R27" s="240">
        <f t="shared" si="4"/>
        <v>147.5</v>
      </c>
      <c r="S27" s="241">
        <v>15</v>
      </c>
      <c r="T27" s="75">
        <v>14</v>
      </c>
    </row>
    <row r="28" spans="1:20" ht="12.75" customHeight="1" thickBot="1">
      <c r="A28" s="82">
        <f t="shared" si="5"/>
        <v>24</v>
      </c>
      <c r="B28" s="268" t="s">
        <v>64</v>
      </c>
      <c r="C28" s="252"/>
      <c r="D28" s="253">
        <v>16</v>
      </c>
      <c r="E28" s="254">
        <f t="shared" si="0"/>
        <v>96</v>
      </c>
      <c r="F28" s="255">
        <v>191</v>
      </c>
      <c r="G28" s="256">
        <v>170</v>
      </c>
      <c r="H28" s="256">
        <v>141</v>
      </c>
      <c r="I28" s="257">
        <v>152</v>
      </c>
      <c r="J28" s="255">
        <v>115</v>
      </c>
      <c r="K28" s="257">
        <v>108</v>
      </c>
      <c r="L28" s="255"/>
      <c r="M28" s="257"/>
      <c r="N28" s="258"/>
      <c r="O28" s="285"/>
      <c r="P28" s="269">
        <f t="shared" si="2"/>
        <v>877</v>
      </c>
      <c r="Q28" s="261">
        <f t="shared" si="3"/>
        <v>973</v>
      </c>
      <c r="R28" s="262">
        <f t="shared" si="4"/>
        <v>146.16666666666666</v>
      </c>
      <c r="S28" s="263">
        <v>14</v>
      </c>
      <c r="T28" s="98">
        <v>13</v>
      </c>
    </row>
    <row r="29" spans="1:20" ht="12.75" customHeight="1" thickTop="1">
      <c r="A29" s="46">
        <f t="shared" si="5"/>
        <v>25</v>
      </c>
      <c r="B29" s="264" t="s">
        <v>31</v>
      </c>
      <c r="C29" s="228"/>
      <c r="D29" s="265">
        <v>5</v>
      </c>
      <c r="E29" s="266">
        <f t="shared" si="0"/>
        <v>20</v>
      </c>
      <c r="F29" s="231">
        <v>180</v>
      </c>
      <c r="G29" s="232">
        <v>201</v>
      </c>
      <c r="H29" s="232">
        <v>190</v>
      </c>
      <c r="I29" s="233">
        <v>133</v>
      </c>
      <c r="J29" s="231"/>
      <c r="K29" s="233"/>
      <c r="L29" s="231"/>
      <c r="M29" s="233"/>
      <c r="N29" s="236"/>
      <c r="O29" s="283"/>
      <c r="P29" s="250">
        <f t="shared" si="2"/>
        <v>704</v>
      </c>
      <c r="Q29" s="239">
        <f t="shared" si="3"/>
        <v>724</v>
      </c>
      <c r="R29" s="240">
        <f t="shared" si="4"/>
        <v>176</v>
      </c>
      <c r="S29" s="267">
        <v>13</v>
      </c>
      <c r="T29" s="105">
        <v>12</v>
      </c>
    </row>
    <row r="30" spans="1:20" ht="12.75" customHeight="1">
      <c r="A30" s="63">
        <f t="shared" si="5"/>
        <v>26</v>
      </c>
      <c r="B30" s="248" t="s">
        <v>67</v>
      </c>
      <c r="C30" s="243"/>
      <c r="D30" s="229">
        <v>5</v>
      </c>
      <c r="E30" s="230">
        <f t="shared" si="0"/>
        <v>20</v>
      </c>
      <c r="F30" s="244">
        <v>174</v>
      </c>
      <c r="G30" s="245">
        <v>143</v>
      </c>
      <c r="H30" s="245">
        <v>191</v>
      </c>
      <c r="I30" s="246">
        <v>168</v>
      </c>
      <c r="J30" s="244"/>
      <c r="K30" s="246"/>
      <c r="L30" s="244"/>
      <c r="M30" s="246"/>
      <c r="N30" s="247"/>
      <c r="O30" s="284"/>
      <c r="P30" s="250">
        <f t="shared" si="2"/>
        <v>676</v>
      </c>
      <c r="Q30" s="239">
        <f t="shared" si="3"/>
        <v>696</v>
      </c>
      <c r="R30" s="240">
        <f t="shared" si="4"/>
        <v>169</v>
      </c>
      <c r="S30" s="241">
        <v>12</v>
      </c>
      <c r="T30" s="75">
        <v>11</v>
      </c>
    </row>
    <row r="31" spans="1:20" ht="12.75" customHeight="1">
      <c r="A31" s="63">
        <f t="shared" si="5"/>
        <v>27</v>
      </c>
      <c r="B31" s="242" t="s">
        <v>21</v>
      </c>
      <c r="C31" s="243"/>
      <c r="D31" s="229">
        <v>16</v>
      </c>
      <c r="E31" s="230">
        <f t="shared" si="0"/>
        <v>64</v>
      </c>
      <c r="F31" s="244">
        <v>164</v>
      </c>
      <c r="G31" s="245">
        <v>142</v>
      </c>
      <c r="H31" s="245">
        <v>143</v>
      </c>
      <c r="I31" s="246">
        <v>168</v>
      </c>
      <c r="J31" s="244"/>
      <c r="K31" s="246"/>
      <c r="L31" s="244"/>
      <c r="M31" s="246"/>
      <c r="N31" s="247"/>
      <c r="O31" s="284"/>
      <c r="P31" s="250">
        <f t="shared" si="2"/>
        <v>617</v>
      </c>
      <c r="Q31" s="239">
        <f t="shared" si="3"/>
        <v>681</v>
      </c>
      <c r="R31" s="240">
        <f t="shared" si="4"/>
        <v>154.25</v>
      </c>
      <c r="S31" s="241">
        <v>11</v>
      </c>
      <c r="T31" s="75">
        <v>10</v>
      </c>
    </row>
    <row r="32" spans="1:20" ht="12.75" customHeight="1">
      <c r="A32" s="63">
        <f t="shared" si="5"/>
        <v>28</v>
      </c>
      <c r="B32" s="248" t="s">
        <v>19</v>
      </c>
      <c r="C32" s="243"/>
      <c r="D32" s="229">
        <v>8</v>
      </c>
      <c r="E32" s="230">
        <f t="shared" si="0"/>
        <v>32</v>
      </c>
      <c r="F32" s="244">
        <v>150</v>
      </c>
      <c r="G32" s="245">
        <v>158</v>
      </c>
      <c r="H32" s="245">
        <v>151</v>
      </c>
      <c r="I32" s="246">
        <v>173</v>
      </c>
      <c r="J32" s="244"/>
      <c r="K32" s="246"/>
      <c r="L32" s="244"/>
      <c r="M32" s="246"/>
      <c r="N32" s="247"/>
      <c r="O32" s="284"/>
      <c r="P32" s="250">
        <f t="shared" si="2"/>
        <v>632</v>
      </c>
      <c r="Q32" s="239">
        <f t="shared" si="3"/>
        <v>664</v>
      </c>
      <c r="R32" s="240">
        <f t="shared" si="4"/>
        <v>158</v>
      </c>
      <c r="S32" s="241">
        <v>10</v>
      </c>
      <c r="T32" s="75">
        <v>9</v>
      </c>
    </row>
    <row r="33" spans="1:20" ht="12.75" customHeight="1">
      <c r="A33" s="63">
        <f t="shared" si="5"/>
        <v>29</v>
      </c>
      <c r="B33" s="248" t="s">
        <v>77</v>
      </c>
      <c r="C33" s="243"/>
      <c r="D33" s="229">
        <v>8</v>
      </c>
      <c r="E33" s="230">
        <f t="shared" si="0"/>
        <v>32</v>
      </c>
      <c r="F33" s="244">
        <v>168</v>
      </c>
      <c r="G33" s="245">
        <v>158</v>
      </c>
      <c r="H33" s="245">
        <v>121</v>
      </c>
      <c r="I33" s="246">
        <v>183</v>
      </c>
      <c r="J33" s="244"/>
      <c r="K33" s="246"/>
      <c r="L33" s="244"/>
      <c r="M33" s="246"/>
      <c r="N33" s="247"/>
      <c r="O33" s="284"/>
      <c r="P33" s="250">
        <f t="shared" si="2"/>
        <v>630</v>
      </c>
      <c r="Q33" s="239">
        <f t="shared" si="3"/>
        <v>662</v>
      </c>
      <c r="R33" s="240">
        <f t="shared" si="4"/>
        <v>157.5</v>
      </c>
      <c r="S33" s="241">
        <v>9</v>
      </c>
      <c r="T33" s="75">
        <v>8</v>
      </c>
    </row>
    <row r="34" spans="1:20" ht="12.75" customHeight="1">
      <c r="A34" s="63">
        <f t="shared" si="5"/>
        <v>30</v>
      </c>
      <c r="B34" s="248" t="s">
        <v>17</v>
      </c>
      <c r="C34" s="243"/>
      <c r="D34" s="229">
        <v>10</v>
      </c>
      <c r="E34" s="230">
        <f t="shared" si="0"/>
        <v>40</v>
      </c>
      <c r="F34" s="244">
        <v>149</v>
      </c>
      <c r="G34" s="245">
        <v>156</v>
      </c>
      <c r="H34" s="245">
        <v>154</v>
      </c>
      <c r="I34" s="246">
        <v>163</v>
      </c>
      <c r="J34" s="244"/>
      <c r="K34" s="246"/>
      <c r="L34" s="244"/>
      <c r="M34" s="246"/>
      <c r="N34" s="247"/>
      <c r="O34" s="284"/>
      <c r="P34" s="250">
        <f t="shared" si="2"/>
        <v>622</v>
      </c>
      <c r="Q34" s="239">
        <f t="shared" si="3"/>
        <v>662</v>
      </c>
      <c r="R34" s="240">
        <f t="shared" si="4"/>
        <v>155.5</v>
      </c>
      <c r="S34" s="241">
        <v>8</v>
      </c>
      <c r="T34" s="75">
        <v>7</v>
      </c>
    </row>
    <row r="35" spans="1:20" ht="12.75" customHeight="1">
      <c r="A35" s="63">
        <f t="shared" si="5"/>
        <v>31</v>
      </c>
      <c r="B35" s="248" t="s">
        <v>71</v>
      </c>
      <c r="C35" s="243"/>
      <c r="D35" s="229">
        <v>8</v>
      </c>
      <c r="E35" s="230">
        <f t="shared" si="0"/>
        <v>32</v>
      </c>
      <c r="F35" s="244">
        <v>154</v>
      </c>
      <c r="G35" s="245">
        <v>134</v>
      </c>
      <c r="H35" s="245">
        <v>192</v>
      </c>
      <c r="I35" s="246">
        <v>146</v>
      </c>
      <c r="J35" s="244"/>
      <c r="K35" s="246"/>
      <c r="L35" s="244"/>
      <c r="M35" s="246"/>
      <c r="N35" s="247"/>
      <c r="O35" s="284"/>
      <c r="P35" s="250">
        <f t="shared" si="2"/>
        <v>626</v>
      </c>
      <c r="Q35" s="239">
        <f t="shared" si="3"/>
        <v>658</v>
      </c>
      <c r="R35" s="240">
        <f t="shared" si="4"/>
        <v>156.5</v>
      </c>
      <c r="S35" s="241">
        <v>7</v>
      </c>
      <c r="T35" s="75">
        <v>6</v>
      </c>
    </row>
    <row r="36" spans="1:20" ht="12.75" customHeight="1">
      <c r="A36" s="63">
        <f t="shared" si="5"/>
        <v>32</v>
      </c>
      <c r="B36" s="248" t="s">
        <v>36</v>
      </c>
      <c r="C36" s="243"/>
      <c r="D36" s="229">
        <v>0</v>
      </c>
      <c r="E36" s="230">
        <f t="shared" si="0"/>
      </c>
      <c r="F36" s="244">
        <v>156</v>
      </c>
      <c r="G36" s="245">
        <v>171</v>
      </c>
      <c r="H36" s="245">
        <v>161</v>
      </c>
      <c r="I36" s="246">
        <v>167</v>
      </c>
      <c r="J36" s="244"/>
      <c r="K36" s="246"/>
      <c r="L36" s="244"/>
      <c r="M36" s="246"/>
      <c r="N36" s="247"/>
      <c r="O36" s="284"/>
      <c r="P36" s="250">
        <f t="shared" si="2"/>
        <v>655</v>
      </c>
      <c r="Q36" s="239">
        <f t="shared" si="3"/>
        <v>655</v>
      </c>
      <c r="R36" s="240">
        <f t="shared" si="4"/>
        <v>163.75</v>
      </c>
      <c r="S36" s="241">
        <v>6</v>
      </c>
      <c r="T36" s="75">
        <v>5</v>
      </c>
    </row>
    <row r="37" spans="1:20" ht="12.75" customHeight="1">
      <c r="A37" s="63">
        <f t="shared" si="5"/>
        <v>33</v>
      </c>
      <c r="B37" s="248" t="s">
        <v>23</v>
      </c>
      <c r="C37" s="243"/>
      <c r="D37" s="229">
        <v>16</v>
      </c>
      <c r="E37" s="230">
        <f t="shared" si="0"/>
        <v>64</v>
      </c>
      <c r="F37" s="244">
        <v>122</v>
      </c>
      <c r="G37" s="245">
        <v>178</v>
      </c>
      <c r="H37" s="245">
        <v>154</v>
      </c>
      <c r="I37" s="246">
        <v>134</v>
      </c>
      <c r="J37" s="244"/>
      <c r="K37" s="246"/>
      <c r="L37" s="244"/>
      <c r="M37" s="246"/>
      <c r="N37" s="247"/>
      <c r="O37" s="284"/>
      <c r="P37" s="250">
        <f t="shared" si="2"/>
        <v>588</v>
      </c>
      <c r="Q37" s="239">
        <f t="shared" si="3"/>
        <v>652</v>
      </c>
      <c r="R37" s="240">
        <f t="shared" si="4"/>
        <v>147</v>
      </c>
      <c r="S37" s="241">
        <v>5</v>
      </c>
      <c r="T37" s="75">
        <v>4</v>
      </c>
    </row>
    <row r="38" spans="1:20" ht="12.75" customHeight="1">
      <c r="A38" s="63">
        <f t="shared" si="5"/>
        <v>34</v>
      </c>
      <c r="B38" s="248" t="s">
        <v>74</v>
      </c>
      <c r="C38" s="243"/>
      <c r="D38" s="229">
        <v>0</v>
      </c>
      <c r="E38" s="230">
        <f t="shared" si="0"/>
      </c>
      <c r="F38" s="244">
        <v>194</v>
      </c>
      <c r="G38" s="245">
        <v>183</v>
      </c>
      <c r="H38" s="245">
        <v>145</v>
      </c>
      <c r="I38" s="246">
        <v>123</v>
      </c>
      <c r="J38" s="244"/>
      <c r="K38" s="246"/>
      <c r="L38" s="244"/>
      <c r="M38" s="246"/>
      <c r="N38" s="247"/>
      <c r="O38" s="284"/>
      <c r="P38" s="238">
        <f t="shared" si="2"/>
        <v>645</v>
      </c>
      <c r="Q38" s="239">
        <f t="shared" si="3"/>
        <v>645</v>
      </c>
      <c r="R38" s="240">
        <f t="shared" si="4"/>
        <v>161.25</v>
      </c>
      <c r="S38" s="241">
        <v>4</v>
      </c>
      <c r="T38" s="75">
        <v>3</v>
      </c>
    </row>
    <row r="39" spans="1:20" ht="12.75" customHeight="1">
      <c r="A39" s="63">
        <f t="shared" si="5"/>
        <v>35</v>
      </c>
      <c r="B39" s="248" t="s">
        <v>22</v>
      </c>
      <c r="C39" s="243"/>
      <c r="D39" s="229">
        <v>5</v>
      </c>
      <c r="E39" s="230">
        <f t="shared" si="0"/>
        <v>20</v>
      </c>
      <c r="F39" s="244">
        <v>186</v>
      </c>
      <c r="G39" s="245">
        <v>156</v>
      </c>
      <c r="H39" s="245">
        <v>147</v>
      </c>
      <c r="I39" s="246">
        <v>135</v>
      </c>
      <c r="J39" s="244"/>
      <c r="K39" s="246"/>
      <c r="L39" s="244"/>
      <c r="M39" s="246"/>
      <c r="N39" s="247"/>
      <c r="O39" s="284"/>
      <c r="P39" s="250">
        <f t="shared" si="2"/>
        <v>624</v>
      </c>
      <c r="Q39" s="239">
        <f t="shared" si="3"/>
        <v>644</v>
      </c>
      <c r="R39" s="240">
        <f t="shared" si="4"/>
        <v>156</v>
      </c>
      <c r="S39" s="241">
        <v>3</v>
      </c>
      <c r="T39" s="75">
        <v>2</v>
      </c>
    </row>
    <row r="40" spans="1:20" ht="12.75" customHeight="1">
      <c r="A40" s="63">
        <f t="shared" si="5"/>
        <v>36</v>
      </c>
      <c r="B40" s="248" t="s">
        <v>35</v>
      </c>
      <c r="C40" s="243"/>
      <c r="D40" s="229">
        <v>11</v>
      </c>
      <c r="E40" s="230">
        <f t="shared" si="0"/>
        <v>44</v>
      </c>
      <c r="F40" s="244">
        <v>183</v>
      </c>
      <c r="G40" s="245">
        <v>140</v>
      </c>
      <c r="H40" s="245">
        <v>136</v>
      </c>
      <c r="I40" s="246">
        <v>138</v>
      </c>
      <c r="J40" s="244"/>
      <c r="K40" s="246"/>
      <c r="L40" s="244"/>
      <c r="M40" s="246"/>
      <c r="N40" s="247"/>
      <c r="O40" s="284"/>
      <c r="P40" s="250">
        <f t="shared" si="2"/>
        <v>597</v>
      </c>
      <c r="Q40" s="239">
        <f t="shared" si="3"/>
        <v>641</v>
      </c>
      <c r="R40" s="240">
        <f t="shared" si="4"/>
        <v>149.25</v>
      </c>
      <c r="S40" s="241">
        <v>2</v>
      </c>
      <c r="T40" s="75">
        <v>1</v>
      </c>
    </row>
    <row r="41" spans="1:20" ht="12.75" customHeight="1" thickBot="1">
      <c r="A41" s="270">
        <f t="shared" si="5"/>
        <v>37</v>
      </c>
      <c r="B41" s="271" t="s">
        <v>68</v>
      </c>
      <c r="C41" s="272"/>
      <c r="D41" s="273">
        <v>16</v>
      </c>
      <c r="E41" s="274">
        <f t="shared" si="0"/>
        <v>64</v>
      </c>
      <c r="F41" s="275">
        <v>135</v>
      </c>
      <c r="G41" s="276">
        <v>148</v>
      </c>
      <c r="H41" s="276">
        <v>114</v>
      </c>
      <c r="I41" s="277">
        <v>159</v>
      </c>
      <c r="J41" s="275"/>
      <c r="K41" s="277"/>
      <c r="L41" s="275"/>
      <c r="M41" s="277"/>
      <c r="N41" s="278"/>
      <c r="O41" s="286"/>
      <c r="P41" s="279">
        <f t="shared" si="2"/>
        <v>556</v>
      </c>
      <c r="Q41" s="280">
        <f t="shared" si="3"/>
        <v>620</v>
      </c>
      <c r="R41" s="281">
        <f t="shared" si="4"/>
        <v>139</v>
      </c>
      <c r="S41" s="282">
        <v>1</v>
      </c>
      <c r="T41" s="98"/>
    </row>
    <row r="42" spans="1:20" ht="12.75" customHeight="1" thickTop="1">
      <c r="A42" s="293" t="s">
        <v>81</v>
      </c>
      <c r="B42" s="331" t="s">
        <v>19</v>
      </c>
      <c r="C42" s="319"/>
      <c r="D42" s="302"/>
      <c r="E42" s="302"/>
      <c r="F42" s="55">
        <v>166</v>
      </c>
      <c r="G42" s="194">
        <v>135</v>
      </c>
      <c r="H42" s="194">
        <v>168</v>
      </c>
      <c r="I42" s="296">
        <v>153</v>
      </c>
      <c r="J42" s="54"/>
      <c r="K42" s="53"/>
      <c r="L42" s="55"/>
      <c r="M42" s="194"/>
      <c r="N42" s="320"/>
      <c r="O42" s="303"/>
      <c r="P42" s="304">
        <f aca="true" t="shared" si="6" ref="P42:P56">SUM(F42:M42)</f>
        <v>622</v>
      </c>
      <c r="Q42" s="305"/>
      <c r="R42" s="306">
        <f aca="true" t="shared" si="7" ref="R42:R56">IF(ISERROR(AVERAGE(F42:M42)),"",AVERAGE(F42:M42))</f>
        <v>155.5</v>
      </c>
      <c r="S42" s="288"/>
      <c r="T42" s="289"/>
    </row>
    <row r="43" spans="1:20" ht="12.75" customHeight="1">
      <c r="A43" s="294" t="s">
        <v>81</v>
      </c>
      <c r="B43" s="332" t="s">
        <v>64</v>
      </c>
      <c r="C43" s="299"/>
      <c r="D43" s="307"/>
      <c r="E43" s="307"/>
      <c r="F43" s="76">
        <v>100</v>
      </c>
      <c r="G43" s="201">
        <v>114</v>
      </c>
      <c r="H43" s="201">
        <v>148</v>
      </c>
      <c r="I43" s="297">
        <v>129</v>
      </c>
      <c r="J43" s="71"/>
      <c r="K43" s="77"/>
      <c r="L43" s="76"/>
      <c r="M43" s="201"/>
      <c r="N43" s="300"/>
      <c r="O43" s="308"/>
      <c r="P43" s="309">
        <f t="shared" si="6"/>
        <v>491</v>
      </c>
      <c r="Q43" s="310"/>
      <c r="R43" s="311">
        <f t="shared" si="7"/>
        <v>122.75</v>
      </c>
      <c r="S43" s="150"/>
      <c r="T43" s="290"/>
    </row>
    <row r="44" spans="1:20" ht="12.75" customHeight="1">
      <c r="A44" s="294" t="s">
        <v>81</v>
      </c>
      <c r="B44" s="333" t="s">
        <v>64</v>
      </c>
      <c r="C44" s="312"/>
      <c r="D44" s="313"/>
      <c r="E44" s="313"/>
      <c r="F44" s="314">
        <v>67</v>
      </c>
      <c r="G44" s="300">
        <v>115</v>
      </c>
      <c r="H44" s="300">
        <v>148</v>
      </c>
      <c r="I44" s="315">
        <v>157</v>
      </c>
      <c r="J44" s="316"/>
      <c r="K44" s="317"/>
      <c r="L44" s="314"/>
      <c r="M44" s="300"/>
      <c r="N44" s="300"/>
      <c r="O44" s="300"/>
      <c r="P44" s="300">
        <f t="shared" si="6"/>
        <v>487</v>
      </c>
      <c r="Q44" s="318"/>
      <c r="R44" s="300">
        <f t="shared" si="7"/>
        <v>121.75</v>
      </c>
      <c r="S44" s="291"/>
      <c r="T44" s="292"/>
    </row>
    <row r="45" spans="1:20" ht="12.75" customHeight="1">
      <c r="A45" s="294" t="s">
        <v>81</v>
      </c>
      <c r="B45" s="333" t="s">
        <v>64</v>
      </c>
      <c r="C45" s="312"/>
      <c r="D45" s="313"/>
      <c r="E45" s="313"/>
      <c r="F45" s="314">
        <v>154</v>
      </c>
      <c r="G45" s="300">
        <v>126</v>
      </c>
      <c r="H45" s="300">
        <v>153</v>
      </c>
      <c r="I45" s="315">
        <v>142</v>
      </c>
      <c r="J45" s="316"/>
      <c r="K45" s="317"/>
      <c r="L45" s="314"/>
      <c r="M45" s="300"/>
      <c r="N45" s="300"/>
      <c r="O45" s="300"/>
      <c r="P45" s="300">
        <f t="shared" si="6"/>
        <v>575</v>
      </c>
      <c r="Q45" s="318"/>
      <c r="R45" s="300">
        <f t="shared" si="7"/>
        <v>143.75</v>
      </c>
      <c r="S45" s="291"/>
      <c r="T45" s="292"/>
    </row>
    <row r="46" spans="1:20" ht="12.75" customHeight="1">
      <c r="A46" s="294" t="s">
        <v>81</v>
      </c>
      <c r="B46" s="332" t="s">
        <v>66</v>
      </c>
      <c r="C46" s="299"/>
      <c r="D46" s="307"/>
      <c r="E46" s="307"/>
      <c r="F46" s="76">
        <v>138</v>
      </c>
      <c r="G46" s="201">
        <v>161</v>
      </c>
      <c r="H46" s="201">
        <v>160</v>
      </c>
      <c r="I46" s="297">
        <v>167</v>
      </c>
      <c r="J46" s="71"/>
      <c r="K46" s="77"/>
      <c r="L46" s="76"/>
      <c r="M46" s="201"/>
      <c r="N46" s="300"/>
      <c r="O46" s="308"/>
      <c r="P46" s="309">
        <f t="shared" si="6"/>
        <v>626</v>
      </c>
      <c r="Q46" s="310"/>
      <c r="R46" s="311">
        <f t="shared" si="7"/>
        <v>156.5</v>
      </c>
      <c r="S46" s="150"/>
      <c r="T46" s="290"/>
    </row>
    <row r="47" spans="1:20" ht="12.75" customHeight="1">
      <c r="A47" s="294" t="s">
        <v>81</v>
      </c>
      <c r="B47" s="332" t="s">
        <v>66</v>
      </c>
      <c r="C47" s="299"/>
      <c r="D47" s="307"/>
      <c r="E47" s="307"/>
      <c r="F47" s="76">
        <v>161</v>
      </c>
      <c r="G47" s="201">
        <v>144</v>
      </c>
      <c r="H47" s="201">
        <v>157</v>
      </c>
      <c r="I47" s="297">
        <v>132</v>
      </c>
      <c r="J47" s="71"/>
      <c r="K47" s="77"/>
      <c r="L47" s="76"/>
      <c r="M47" s="201"/>
      <c r="N47" s="300"/>
      <c r="O47" s="308"/>
      <c r="P47" s="309">
        <f t="shared" si="6"/>
        <v>594</v>
      </c>
      <c r="Q47" s="310"/>
      <c r="R47" s="311">
        <f t="shared" si="7"/>
        <v>148.5</v>
      </c>
      <c r="S47" s="150"/>
      <c r="T47" s="290"/>
    </row>
    <row r="48" spans="1:20" ht="12.75" customHeight="1">
      <c r="A48" s="294" t="s">
        <v>81</v>
      </c>
      <c r="B48" s="332" t="s">
        <v>66</v>
      </c>
      <c r="C48" s="299"/>
      <c r="D48" s="307"/>
      <c r="E48" s="307"/>
      <c r="F48" s="76">
        <v>148</v>
      </c>
      <c r="G48" s="201">
        <v>153</v>
      </c>
      <c r="H48" s="201">
        <v>125</v>
      </c>
      <c r="I48" s="297">
        <v>181</v>
      </c>
      <c r="J48" s="71"/>
      <c r="K48" s="77"/>
      <c r="L48" s="76"/>
      <c r="M48" s="201"/>
      <c r="N48" s="300"/>
      <c r="O48" s="308"/>
      <c r="P48" s="309">
        <f t="shared" si="6"/>
        <v>607</v>
      </c>
      <c r="Q48" s="310"/>
      <c r="R48" s="311">
        <f t="shared" si="7"/>
        <v>151.75</v>
      </c>
      <c r="S48" s="150"/>
      <c r="T48" s="290"/>
    </row>
    <row r="49" spans="1:20" ht="12.75" customHeight="1">
      <c r="A49" s="294" t="s">
        <v>81</v>
      </c>
      <c r="B49" s="332" t="s">
        <v>14</v>
      </c>
      <c r="C49" s="299"/>
      <c r="D49" s="307"/>
      <c r="E49" s="307"/>
      <c r="F49" s="76">
        <v>179</v>
      </c>
      <c r="G49" s="201">
        <v>158</v>
      </c>
      <c r="H49" s="201">
        <v>130</v>
      </c>
      <c r="I49" s="297">
        <v>176</v>
      </c>
      <c r="J49" s="71"/>
      <c r="K49" s="77"/>
      <c r="L49" s="76"/>
      <c r="M49" s="201"/>
      <c r="N49" s="300"/>
      <c r="O49" s="308"/>
      <c r="P49" s="309">
        <f t="shared" si="6"/>
        <v>643</v>
      </c>
      <c r="Q49" s="310"/>
      <c r="R49" s="311">
        <f t="shared" si="7"/>
        <v>160.75</v>
      </c>
      <c r="S49" s="150"/>
      <c r="T49" s="290"/>
    </row>
    <row r="50" spans="1:20" ht="12.75" customHeight="1">
      <c r="A50" s="294" t="s">
        <v>81</v>
      </c>
      <c r="B50" s="332" t="s">
        <v>10</v>
      </c>
      <c r="C50" s="299"/>
      <c r="D50" s="307"/>
      <c r="E50" s="307"/>
      <c r="F50" s="76">
        <v>194</v>
      </c>
      <c r="G50" s="201">
        <v>170</v>
      </c>
      <c r="H50" s="201">
        <v>157</v>
      </c>
      <c r="I50" s="297">
        <v>171</v>
      </c>
      <c r="J50" s="71"/>
      <c r="K50" s="77"/>
      <c r="L50" s="76"/>
      <c r="M50" s="201"/>
      <c r="N50" s="300"/>
      <c r="O50" s="308"/>
      <c r="P50" s="309">
        <f t="shared" si="6"/>
        <v>692</v>
      </c>
      <c r="Q50" s="310"/>
      <c r="R50" s="311">
        <f t="shared" si="7"/>
        <v>173</v>
      </c>
      <c r="S50" s="150"/>
      <c r="T50" s="290"/>
    </row>
    <row r="51" spans="1:20" ht="12.75" customHeight="1">
      <c r="A51" s="294" t="s">
        <v>81</v>
      </c>
      <c r="B51" s="333" t="s">
        <v>12</v>
      </c>
      <c r="C51" s="312"/>
      <c r="D51" s="313"/>
      <c r="E51" s="313"/>
      <c r="F51" s="314">
        <v>161</v>
      </c>
      <c r="G51" s="300">
        <v>190</v>
      </c>
      <c r="H51" s="300">
        <v>134</v>
      </c>
      <c r="I51" s="315">
        <v>161</v>
      </c>
      <c r="J51" s="316"/>
      <c r="K51" s="317"/>
      <c r="L51" s="314"/>
      <c r="M51" s="300"/>
      <c r="N51" s="300"/>
      <c r="O51" s="300"/>
      <c r="P51" s="300">
        <f t="shared" si="6"/>
        <v>646</v>
      </c>
      <c r="Q51" s="318"/>
      <c r="R51" s="300">
        <f t="shared" si="7"/>
        <v>161.5</v>
      </c>
      <c r="S51" s="291"/>
      <c r="T51" s="292"/>
    </row>
    <row r="52" spans="1:20" ht="12.75" customHeight="1">
      <c r="A52" s="294" t="s">
        <v>81</v>
      </c>
      <c r="B52" s="334" t="s">
        <v>67</v>
      </c>
      <c r="C52" s="298"/>
      <c r="D52" s="307"/>
      <c r="E52" s="307"/>
      <c r="F52" s="76">
        <v>144</v>
      </c>
      <c r="G52" s="201">
        <v>167</v>
      </c>
      <c r="H52" s="201">
        <v>159</v>
      </c>
      <c r="I52" s="297">
        <v>159</v>
      </c>
      <c r="J52" s="71"/>
      <c r="K52" s="77"/>
      <c r="L52" s="76"/>
      <c r="M52" s="201"/>
      <c r="N52" s="201"/>
      <c r="O52" s="308"/>
      <c r="P52" s="309">
        <f t="shared" si="6"/>
        <v>629</v>
      </c>
      <c r="Q52" s="310"/>
      <c r="R52" s="311">
        <f t="shared" si="7"/>
        <v>157.25</v>
      </c>
      <c r="S52" s="150"/>
      <c r="T52" s="290"/>
    </row>
    <row r="53" spans="1:20" ht="12.75" customHeight="1">
      <c r="A53" s="294" t="s">
        <v>81</v>
      </c>
      <c r="B53" s="332" t="s">
        <v>26</v>
      </c>
      <c r="C53" s="299"/>
      <c r="D53" s="307"/>
      <c r="E53" s="307"/>
      <c r="F53" s="76">
        <v>115</v>
      </c>
      <c r="G53" s="201">
        <v>154</v>
      </c>
      <c r="H53" s="201">
        <v>147</v>
      </c>
      <c r="I53" s="297">
        <v>203</v>
      </c>
      <c r="J53" s="71"/>
      <c r="K53" s="77"/>
      <c r="L53" s="76"/>
      <c r="M53" s="201"/>
      <c r="N53" s="300"/>
      <c r="O53" s="308"/>
      <c r="P53" s="309">
        <f t="shared" si="6"/>
        <v>619</v>
      </c>
      <c r="Q53" s="310"/>
      <c r="R53" s="311">
        <f t="shared" si="7"/>
        <v>154.75</v>
      </c>
      <c r="S53" s="150"/>
      <c r="T53" s="290"/>
    </row>
    <row r="54" spans="1:20" ht="12.75" customHeight="1">
      <c r="A54" s="294" t="s">
        <v>81</v>
      </c>
      <c r="B54" s="332" t="s">
        <v>28</v>
      </c>
      <c r="C54" s="299"/>
      <c r="D54" s="307"/>
      <c r="E54" s="307"/>
      <c r="F54" s="76">
        <v>100</v>
      </c>
      <c r="G54" s="201">
        <v>136</v>
      </c>
      <c r="H54" s="201">
        <v>149</v>
      </c>
      <c r="I54" s="297">
        <v>188</v>
      </c>
      <c r="J54" s="71"/>
      <c r="K54" s="77"/>
      <c r="L54" s="76"/>
      <c r="M54" s="201"/>
      <c r="N54" s="201"/>
      <c r="O54" s="308"/>
      <c r="P54" s="309">
        <f t="shared" si="6"/>
        <v>573</v>
      </c>
      <c r="Q54" s="310"/>
      <c r="R54" s="311">
        <f t="shared" si="7"/>
        <v>143.25</v>
      </c>
      <c r="S54" s="150"/>
      <c r="T54" s="290"/>
    </row>
    <row r="55" spans="1:20" ht="12.75" customHeight="1">
      <c r="A55" s="321" t="s">
        <v>81</v>
      </c>
      <c r="B55" s="335" t="s">
        <v>37</v>
      </c>
      <c r="C55" s="337" t="s">
        <v>69</v>
      </c>
      <c r="D55" s="322"/>
      <c r="E55" s="322"/>
      <c r="F55" s="91">
        <v>130</v>
      </c>
      <c r="G55" s="323">
        <v>159</v>
      </c>
      <c r="H55" s="323">
        <v>149</v>
      </c>
      <c r="I55" s="324">
        <v>156</v>
      </c>
      <c r="J55" s="90"/>
      <c r="K55" s="111"/>
      <c r="L55" s="91"/>
      <c r="M55" s="323"/>
      <c r="N55" s="323"/>
      <c r="O55" s="325"/>
      <c r="P55" s="326">
        <f t="shared" si="6"/>
        <v>594</v>
      </c>
      <c r="Q55" s="327"/>
      <c r="R55" s="328">
        <f t="shared" si="7"/>
        <v>148.5</v>
      </c>
      <c r="S55" s="329"/>
      <c r="T55" s="330"/>
    </row>
    <row r="56" spans="1:20" ht="12.75" customHeight="1" thickBot="1">
      <c r="A56" s="295" t="s">
        <v>81</v>
      </c>
      <c r="B56" s="336" t="s">
        <v>38</v>
      </c>
      <c r="C56" s="338"/>
      <c r="D56" s="339"/>
      <c r="E56" s="339"/>
      <c r="F56" s="129">
        <v>168</v>
      </c>
      <c r="G56" s="340">
        <v>143</v>
      </c>
      <c r="H56" s="340">
        <v>160</v>
      </c>
      <c r="I56" s="341">
        <v>124</v>
      </c>
      <c r="J56" s="128"/>
      <c r="K56" s="127"/>
      <c r="L56" s="129"/>
      <c r="M56" s="340"/>
      <c r="N56" s="301"/>
      <c r="O56" s="342"/>
      <c r="P56" s="343">
        <f t="shared" si="6"/>
        <v>595</v>
      </c>
      <c r="Q56" s="344"/>
      <c r="R56" s="345">
        <f t="shared" si="7"/>
        <v>148.75</v>
      </c>
      <c r="S56" s="346"/>
      <c r="T56" s="347"/>
    </row>
    <row r="57" spans="1:20" ht="13.5" thickTop="1">
      <c r="A57" s="287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4"/>
      <c r="Q57" s="184"/>
      <c r="R57" s="186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42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41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zoomScale="84" zoomScaleNormal="84" workbookViewId="0" topLeftCell="A1">
      <selection activeCell="X10" sqref="X10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>
      <c r="A1" s="563" t="s">
        <v>88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7" t="s">
        <v>89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9.5" customHeight="1" thickBot="1" thickTop="1">
      <c r="A3" s="567" t="s">
        <v>39</v>
      </c>
      <c r="B3" s="575" t="s">
        <v>40</v>
      </c>
      <c r="C3" s="348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227" t="s">
        <v>75</v>
      </c>
      <c r="C5" s="228"/>
      <c r="D5" s="229">
        <v>3</v>
      </c>
      <c r="E5" s="230">
        <f aca="true" t="shared" si="0" ref="E5:E39">IF(D5&gt;0,D5*COUNT(F5:K5),"")</f>
        <v>18</v>
      </c>
      <c r="F5" s="231">
        <v>215</v>
      </c>
      <c r="G5" s="232">
        <v>158</v>
      </c>
      <c r="H5" s="232">
        <v>181</v>
      </c>
      <c r="I5" s="233">
        <v>209</v>
      </c>
      <c r="J5" s="234">
        <v>204</v>
      </c>
      <c r="K5" s="235">
        <v>212</v>
      </c>
      <c r="L5" s="234">
        <v>215</v>
      </c>
      <c r="M5" s="235">
        <v>197</v>
      </c>
      <c r="N5" s="236"/>
      <c r="O5" s="237">
        <f aca="true" t="shared" si="1" ref="O5:O16">SUM(L5:M5)</f>
        <v>412</v>
      </c>
      <c r="P5" s="250">
        <f aca="true" t="shared" si="2" ref="P5:P39">SUM(F5:M5)</f>
        <v>1591</v>
      </c>
      <c r="Q5" s="239">
        <f aca="true" t="shared" si="3" ref="Q5:Q39">SUM(E5:M5)</f>
        <v>1609</v>
      </c>
      <c r="R5" s="240">
        <f aca="true" t="shared" si="4" ref="R5:R39">IF(ISERROR(AVERAGE(F5:M5)),"",AVERAGE(F5:M5))</f>
        <v>198.875</v>
      </c>
      <c r="S5" s="61">
        <v>35</v>
      </c>
      <c r="T5" s="62">
        <v>60</v>
      </c>
    </row>
    <row r="6" spans="1:20" ht="12.75">
      <c r="A6" s="63">
        <f>A5+1</f>
        <v>2</v>
      </c>
      <c r="B6" s="242" t="s">
        <v>87</v>
      </c>
      <c r="C6" s="243"/>
      <c r="D6" s="229">
        <v>14</v>
      </c>
      <c r="E6" s="230">
        <f t="shared" si="0"/>
        <v>84</v>
      </c>
      <c r="F6" s="244">
        <v>173</v>
      </c>
      <c r="G6" s="245">
        <v>179</v>
      </c>
      <c r="H6" s="245">
        <v>193</v>
      </c>
      <c r="I6" s="246">
        <v>168</v>
      </c>
      <c r="J6" s="244">
        <v>178</v>
      </c>
      <c r="K6" s="246">
        <v>153</v>
      </c>
      <c r="L6" s="244">
        <v>159</v>
      </c>
      <c r="M6" s="246">
        <v>233</v>
      </c>
      <c r="N6" s="247"/>
      <c r="O6" s="237">
        <f t="shared" si="1"/>
        <v>392</v>
      </c>
      <c r="P6" s="238">
        <f t="shared" si="2"/>
        <v>1436</v>
      </c>
      <c r="Q6" s="239">
        <f t="shared" si="3"/>
        <v>1520</v>
      </c>
      <c r="R6" s="240">
        <f t="shared" si="4"/>
        <v>179.5</v>
      </c>
      <c r="S6" s="74">
        <v>34</v>
      </c>
      <c r="T6" s="75">
        <v>55</v>
      </c>
    </row>
    <row r="7" spans="1:20" ht="12.75">
      <c r="A7" s="63">
        <f>A6+1</f>
        <v>3</v>
      </c>
      <c r="B7" s="242" t="s">
        <v>60</v>
      </c>
      <c r="C7" s="243"/>
      <c r="D7" s="229">
        <v>0</v>
      </c>
      <c r="E7" s="230">
        <f t="shared" si="0"/>
      </c>
      <c r="F7" s="244">
        <v>245</v>
      </c>
      <c r="G7" s="245">
        <v>150</v>
      </c>
      <c r="H7" s="245">
        <v>186</v>
      </c>
      <c r="I7" s="246">
        <v>245</v>
      </c>
      <c r="J7" s="244">
        <v>202</v>
      </c>
      <c r="K7" s="246">
        <v>201</v>
      </c>
      <c r="L7" s="244">
        <v>186</v>
      </c>
      <c r="M7" s="246">
        <v>201</v>
      </c>
      <c r="N7" s="247"/>
      <c r="O7" s="237">
        <f t="shared" si="1"/>
        <v>387</v>
      </c>
      <c r="P7" s="238">
        <f t="shared" si="2"/>
        <v>1616</v>
      </c>
      <c r="Q7" s="239">
        <f t="shared" si="3"/>
        <v>1616</v>
      </c>
      <c r="R7" s="240">
        <f t="shared" si="4"/>
        <v>202</v>
      </c>
      <c r="S7" s="74">
        <v>33</v>
      </c>
      <c r="T7" s="75">
        <v>50</v>
      </c>
    </row>
    <row r="8" spans="1:20" ht="12.75">
      <c r="A8" s="63">
        <f>A7+1</f>
        <v>4</v>
      </c>
      <c r="B8" s="248" t="s">
        <v>13</v>
      </c>
      <c r="C8" s="243"/>
      <c r="D8" s="229">
        <v>9</v>
      </c>
      <c r="E8" s="230">
        <f t="shared" si="0"/>
        <v>54</v>
      </c>
      <c r="F8" s="244">
        <v>189</v>
      </c>
      <c r="G8" s="245">
        <v>171</v>
      </c>
      <c r="H8" s="245">
        <v>208</v>
      </c>
      <c r="I8" s="246">
        <v>192</v>
      </c>
      <c r="J8" s="244">
        <v>178</v>
      </c>
      <c r="K8" s="246">
        <v>177</v>
      </c>
      <c r="L8" s="244">
        <v>182</v>
      </c>
      <c r="M8" s="246">
        <v>191</v>
      </c>
      <c r="N8" s="247"/>
      <c r="O8" s="237">
        <f t="shared" si="1"/>
        <v>373</v>
      </c>
      <c r="P8" s="250">
        <f t="shared" si="2"/>
        <v>1488</v>
      </c>
      <c r="Q8" s="239">
        <f t="shared" si="3"/>
        <v>1542</v>
      </c>
      <c r="R8" s="240">
        <f t="shared" si="4"/>
        <v>186</v>
      </c>
      <c r="S8" s="74">
        <v>32</v>
      </c>
      <c r="T8" s="75">
        <v>45</v>
      </c>
    </row>
    <row r="9" spans="1:20" ht="12.75">
      <c r="A9" s="63">
        <f>A8+1</f>
        <v>5</v>
      </c>
      <c r="B9" s="248" t="s">
        <v>11</v>
      </c>
      <c r="C9" s="243"/>
      <c r="D9" s="229">
        <v>5</v>
      </c>
      <c r="E9" s="230">
        <f t="shared" si="0"/>
        <v>30</v>
      </c>
      <c r="F9" s="244">
        <v>166</v>
      </c>
      <c r="G9" s="245">
        <v>193</v>
      </c>
      <c r="H9" s="245">
        <v>181</v>
      </c>
      <c r="I9" s="246">
        <v>226</v>
      </c>
      <c r="J9" s="244">
        <v>155</v>
      </c>
      <c r="K9" s="246">
        <v>212</v>
      </c>
      <c r="L9" s="244">
        <v>182</v>
      </c>
      <c r="M9" s="246">
        <v>180</v>
      </c>
      <c r="N9" s="247"/>
      <c r="O9" s="237">
        <f t="shared" si="1"/>
        <v>362</v>
      </c>
      <c r="P9" s="250">
        <f t="shared" si="2"/>
        <v>1495</v>
      </c>
      <c r="Q9" s="239">
        <f t="shared" si="3"/>
        <v>1525</v>
      </c>
      <c r="R9" s="240">
        <f t="shared" si="4"/>
        <v>186.875</v>
      </c>
      <c r="S9" s="74">
        <v>31</v>
      </c>
      <c r="T9" s="75">
        <v>42</v>
      </c>
    </row>
    <row r="10" spans="1:20" ht="12.75">
      <c r="A10" s="63">
        <f>A9+1</f>
        <v>6</v>
      </c>
      <c r="B10" s="248" t="s">
        <v>77</v>
      </c>
      <c r="C10" s="243"/>
      <c r="D10" s="229">
        <v>8</v>
      </c>
      <c r="E10" s="230">
        <f t="shared" si="0"/>
        <v>48</v>
      </c>
      <c r="F10" s="244">
        <v>188</v>
      </c>
      <c r="G10" s="245">
        <v>143</v>
      </c>
      <c r="H10" s="245">
        <v>176</v>
      </c>
      <c r="I10" s="246">
        <v>196</v>
      </c>
      <c r="J10" s="244">
        <v>180</v>
      </c>
      <c r="K10" s="246">
        <v>207</v>
      </c>
      <c r="L10" s="244">
        <v>200</v>
      </c>
      <c r="M10" s="246">
        <v>160</v>
      </c>
      <c r="N10" s="247"/>
      <c r="O10" s="237">
        <f t="shared" si="1"/>
        <v>360</v>
      </c>
      <c r="P10" s="250">
        <f t="shared" si="2"/>
        <v>1450</v>
      </c>
      <c r="Q10" s="239">
        <f t="shared" si="3"/>
        <v>1498</v>
      </c>
      <c r="R10" s="240">
        <f t="shared" si="4"/>
        <v>181.25</v>
      </c>
      <c r="S10" s="74">
        <v>30</v>
      </c>
      <c r="T10" s="75">
        <v>39</v>
      </c>
    </row>
    <row r="11" spans="1:20" ht="12.75">
      <c r="A11" s="63">
        <v>7</v>
      </c>
      <c r="B11" s="248" t="s">
        <v>73</v>
      </c>
      <c r="C11" s="243"/>
      <c r="D11" s="229">
        <v>16</v>
      </c>
      <c r="E11" s="230">
        <f t="shared" si="0"/>
        <v>96</v>
      </c>
      <c r="F11" s="244">
        <v>166</v>
      </c>
      <c r="G11" s="245">
        <v>142</v>
      </c>
      <c r="H11" s="245">
        <v>169</v>
      </c>
      <c r="I11" s="246">
        <v>190</v>
      </c>
      <c r="J11" s="244">
        <v>212</v>
      </c>
      <c r="K11" s="246">
        <v>161</v>
      </c>
      <c r="L11" s="244">
        <v>187</v>
      </c>
      <c r="M11" s="246">
        <v>171</v>
      </c>
      <c r="N11" s="247"/>
      <c r="O11" s="237">
        <f t="shared" si="1"/>
        <v>358</v>
      </c>
      <c r="P11" s="250">
        <f t="shared" si="2"/>
        <v>1398</v>
      </c>
      <c r="Q11" s="239">
        <f t="shared" si="3"/>
        <v>1494</v>
      </c>
      <c r="R11" s="240">
        <f t="shared" si="4"/>
        <v>174.75</v>
      </c>
      <c r="S11" s="74">
        <v>29</v>
      </c>
      <c r="T11" s="75">
        <v>36</v>
      </c>
    </row>
    <row r="12" spans="1:20" ht="12.75">
      <c r="A12" s="63">
        <f aca="true" t="shared" si="5" ref="A12:A39">A11+1</f>
        <v>8</v>
      </c>
      <c r="B12" s="248" t="s">
        <v>30</v>
      </c>
      <c r="C12" s="243"/>
      <c r="D12" s="229">
        <v>5</v>
      </c>
      <c r="E12" s="230">
        <f t="shared" si="0"/>
        <v>30</v>
      </c>
      <c r="F12" s="244">
        <v>198</v>
      </c>
      <c r="G12" s="245">
        <v>182</v>
      </c>
      <c r="H12" s="245">
        <v>169</v>
      </c>
      <c r="I12" s="246">
        <v>158</v>
      </c>
      <c r="J12" s="244">
        <v>204</v>
      </c>
      <c r="K12" s="246">
        <v>180</v>
      </c>
      <c r="L12" s="244">
        <v>185</v>
      </c>
      <c r="M12" s="246">
        <v>168</v>
      </c>
      <c r="N12" s="247"/>
      <c r="O12" s="237">
        <f t="shared" si="1"/>
        <v>353</v>
      </c>
      <c r="P12" s="250">
        <f t="shared" si="2"/>
        <v>1444</v>
      </c>
      <c r="Q12" s="239">
        <f t="shared" si="3"/>
        <v>1474</v>
      </c>
      <c r="R12" s="240">
        <f t="shared" si="4"/>
        <v>180.5</v>
      </c>
      <c r="S12" s="74">
        <v>28</v>
      </c>
      <c r="T12" s="75">
        <v>34</v>
      </c>
    </row>
    <row r="13" spans="1:20" ht="12.75">
      <c r="A13" s="63">
        <f t="shared" si="5"/>
        <v>9</v>
      </c>
      <c r="B13" s="242" t="s">
        <v>33</v>
      </c>
      <c r="C13" s="243"/>
      <c r="D13" s="229">
        <v>3</v>
      </c>
      <c r="E13" s="230">
        <f t="shared" si="0"/>
        <v>18</v>
      </c>
      <c r="F13" s="244">
        <v>159</v>
      </c>
      <c r="G13" s="245">
        <v>184</v>
      </c>
      <c r="H13" s="245">
        <v>167</v>
      </c>
      <c r="I13" s="246">
        <v>206</v>
      </c>
      <c r="J13" s="244">
        <v>193</v>
      </c>
      <c r="K13" s="246">
        <v>191</v>
      </c>
      <c r="L13" s="244">
        <v>174</v>
      </c>
      <c r="M13" s="246">
        <v>176</v>
      </c>
      <c r="N13" s="247"/>
      <c r="O13" s="237">
        <f t="shared" si="1"/>
        <v>350</v>
      </c>
      <c r="P13" s="238">
        <f t="shared" si="2"/>
        <v>1450</v>
      </c>
      <c r="Q13" s="239">
        <f t="shared" si="3"/>
        <v>1468</v>
      </c>
      <c r="R13" s="240">
        <f t="shared" si="4"/>
        <v>181.25</v>
      </c>
      <c r="S13" s="74">
        <v>27</v>
      </c>
      <c r="T13" s="75">
        <v>32</v>
      </c>
    </row>
    <row r="14" spans="1:20" ht="12.75">
      <c r="A14" s="63">
        <f t="shared" si="5"/>
        <v>10</v>
      </c>
      <c r="B14" s="242" t="s">
        <v>86</v>
      </c>
      <c r="C14" s="243"/>
      <c r="D14" s="229">
        <v>8</v>
      </c>
      <c r="E14" s="230">
        <f t="shared" si="0"/>
        <v>48</v>
      </c>
      <c r="F14" s="244">
        <v>185</v>
      </c>
      <c r="G14" s="245">
        <v>155</v>
      </c>
      <c r="H14" s="245">
        <v>196</v>
      </c>
      <c r="I14" s="246">
        <v>180</v>
      </c>
      <c r="J14" s="244">
        <v>176</v>
      </c>
      <c r="K14" s="246">
        <v>178</v>
      </c>
      <c r="L14" s="244">
        <v>153</v>
      </c>
      <c r="M14" s="246">
        <v>187</v>
      </c>
      <c r="N14" s="247"/>
      <c r="O14" s="237">
        <f t="shared" si="1"/>
        <v>340</v>
      </c>
      <c r="P14" s="250">
        <f t="shared" si="2"/>
        <v>1410</v>
      </c>
      <c r="Q14" s="239">
        <f t="shared" si="3"/>
        <v>1458</v>
      </c>
      <c r="R14" s="240">
        <f t="shared" si="4"/>
        <v>176.25</v>
      </c>
      <c r="S14" s="74">
        <v>26</v>
      </c>
      <c r="T14" s="75">
        <v>30</v>
      </c>
    </row>
    <row r="15" spans="1:20" ht="12.75">
      <c r="A15" s="63">
        <f t="shared" si="5"/>
        <v>11</v>
      </c>
      <c r="B15" s="248" t="s">
        <v>10</v>
      </c>
      <c r="C15" s="243"/>
      <c r="D15" s="229">
        <v>5</v>
      </c>
      <c r="E15" s="230">
        <f t="shared" si="0"/>
        <v>30</v>
      </c>
      <c r="F15" s="244">
        <v>181</v>
      </c>
      <c r="G15" s="245">
        <v>180</v>
      </c>
      <c r="H15" s="245">
        <v>203</v>
      </c>
      <c r="I15" s="246">
        <v>199</v>
      </c>
      <c r="J15" s="244">
        <v>174</v>
      </c>
      <c r="K15" s="246">
        <v>179</v>
      </c>
      <c r="L15" s="244">
        <v>163</v>
      </c>
      <c r="M15" s="246">
        <v>161</v>
      </c>
      <c r="N15" s="247"/>
      <c r="O15" s="237">
        <f t="shared" si="1"/>
        <v>324</v>
      </c>
      <c r="P15" s="250">
        <f t="shared" si="2"/>
        <v>1440</v>
      </c>
      <c r="Q15" s="239">
        <f t="shared" si="3"/>
        <v>1470</v>
      </c>
      <c r="R15" s="240">
        <f t="shared" si="4"/>
        <v>180</v>
      </c>
      <c r="S15" s="74">
        <v>25</v>
      </c>
      <c r="T15" s="75">
        <v>28</v>
      </c>
    </row>
    <row r="16" spans="1:20" ht="13.5" thickBot="1">
      <c r="A16" s="82">
        <f t="shared" si="5"/>
        <v>12</v>
      </c>
      <c r="B16" s="268" t="s">
        <v>35</v>
      </c>
      <c r="C16" s="252"/>
      <c r="D16" s="253">
        <v>14</v>
      </c>
      <c r="E16" s="254">
        <f t="shared" si="0"/>
        <v>84</v>
      </c>
      <c r="F16" s="255">
        <v>169</v>
      </c>
      <c r="G16" s="256">
        <v>179</v>
      </c>
      <c r="H16" s="256">
        <v>179</v>
      </c>
      <c r="I16" s="257">
        <v>157</v>
      </c>
      <c r="J16" s="255">
        <v>181</v>
      </c>
      <c r="K16" s="257">
        <v>177</v>
      </c>
      <c r="L16" s="255">
        <v>128</v>
      </c>
      <c r="M16" s="257">
        <v>183</v>
      </c>
      <c r="N16" s="258"/>
      <c r="O16" s="259">
        <f t="shared" si="1"/>
        <v>311</v>
      </c>
      <c r="P16" s="269">
        <f t="shared" si="2"/>
        <v>1353</v>
      </c>
      <c r="Q16" s="261">
        <f t="shared" si="3"/>
        <v>1437</v>
      </c>
      <c r="R16" s="262">
        <f t="shared" si="4"/>
        <v>169.125</v>
      </c>
      <c r="S16" s="97">
        <v>24</v>
      </c>
      <c r="T16" s="98">
        <v>26</v>
      </c>
    </row>
    <row r="17" spans="1:20" ht="13.5" thickTop="1">
      <c r="A17" s="46">
        <f t="shared" si="5"/>
        <v>13</v>
      </c>
      <c r="B17" s="264" t="s">
        <v>28</v>
      </c>
      <c r="C17" s="228"/>
      <c r="D17" s="265">
        <v>16</v>
      </c>
      <c r="E17" s="266">
        <f t="shared" si="0"/>
        <v>96</v>
      </c>
      <c r="F17" s="231">
        <v>200</v>
      </c>
      <c r="G17" s="232">
        <v>147</v>
      </c>
      <c r="H17" s="232">
        <v>154</v>
      </c>
      <c r="I17" s="233">
        <v>176</v>
      </c>
      <c r="J17" s="231">
        <v>206</v>
      </c>
      <c r="K17" s="233">
        <v>139</v>
      </c>
      <c r="L17" s="231"/>
      <c r="M17" s="233"/>
      <c r="N17" s="236"/>
      <c r="O17" s="283"/>
      <c r="P17" s="250">
        <f t="shared" si="2"/>
        <v>1022</v>
      </c>
      <c r="Q17" s="239">
        <f t="shared" si="3"/>
        <v>1118</v>
      </c>
      <c r="R17" s="240">
        <f t="shared" si="4"/>
        <v>170.33333333333334</v>
      </c>
      <c r="S17" s="61">
        <v>23</v>
      </c>
      <c r="T17" s="105">
        <v>24</v>
      </c>
    </row>
    <row r="18" spans="1:20" ht="12.75">
      <c r="A18" s="63">
        <f t="shared" si="5"/>
        <v>14</v>
      </c>
      <c r="B18" s="248" t="s">
        <v>36</v>
      </c>
      <c r="C18" s="243"/>
      <c r="D18" s="229">
        <v>3</v>
      </c>
      <c r="E18" s="230">
        <f t="shared" si="0"/>
        <v>18</v>
      </c>
      <c r="F18" s="244">
        <v>199</v>
      </c>
      <c r="G18" s="245">
        <v>136</v>
      </c>
      <c r="H18" s="245">
        <v>216</v>
      </c>
      <c r="I18" s="246">
        <v>174</v>
      </c>
      <c r="J18" s="244">
        <v>177</v>
      </c>
      <c r="K18" s="246">
        <v>184</v>
      </c>
      <c r="L18" s="244"/>
      <c r="M18" s="246"/>
      <c r="N18" s="247"/>
      <c r="O18" s="284"/>
      <c r="P18" s="250">
        <f t="shared" si="2"/>
        <v>1086</v>
      </c>
      <c r="Q18" s="239">
        <f t="shared" si="3"/>
        <v>1104</v>
      </c>
      <c r="R18" s="240">
        <f t="shared" si="4"/>
        <v>181</v>
      </c>
      <c r="S18" s="74">
        <v>22</v>
      </c>
      <c r="T18" s="75">
        <v>23</v>
      </c>
    </row>
    <row r="19" spans="1:20" ht="12.75">
      <c r="A19" s="63">
        <f t="shared" si="5"/>
        <v>15</v>
      </c>
      <c r="B19" s="248" t="s">
        <v>37</v>
      </c>
      <c r="C19" s="249" t="s">
        <v>69</v>
      </c>
      <c r="D19" s="229">
        <v>3</v>
      </c>
      <c r="E19" s="230">
        <f t="shared" si="0"/>
        <v>18</v>
      </c>
      <c r="F19" s="244">
        <v>158</v>
      </c>
      <c r="G19" s="245">
        <v>205</v>
      </c>
      <c r="H19" s="245">
        <v>181</v>
      </c>
      <c r="I19" s="246">
        <v>189</v>
      </c>
      <c r="J19" s="244">
        <v>156</v>
      </c>
      <c r="K19" s="246">
        <v>195</v>
      </c>
      <c r="L19" s="244"/>
      <c r="M19" s="246"/>
      <c r="N19" s="247"/>
      <c r="O19" s="284"/>
      <c r="P19" s="250">
        <f t="shared" si="2"/>
        <v>1084</v>
      </c>
      <c r="Q19" s="239">
        <f t="shared" si="3"/>
        <v>1102</v>
      </c>
      <c r="R19" s="240">
        <f t="shared" si="4"/>
        <v>180.66666666666666</v>
      </c>
      <c r="S19" s="74">
        <v>21</v>
      </c>
      <c r="T19" s="75">
        <v>22</v>
      </c>
    </row>
    <row r="20" spans="1:20" ht="12.75">
      <c r="A20" s="63">
        <f t="shared" si="5"/>
        <v>16</v>
      </c>
      <c r="B20" s="248" t="s">
        <v>26</v>
      </c>
      <c r="C20" s="243"/>
      <c r="D20" s="229">
        <v>5</v>
      </c>
      <c r="E20" s="230">
        <f t="shared" si="0"/>
        <v>30</v>
      </c>
      <c r="F20" s="244">
        <v>177</v>
      </c>
      <c r="G20" s="245">
        <v>204</v>
      </c>
      <c r="H20" s="245">
        <v>147</v>
      </c>
      <c r="I20" s="246">
        <v>164</v>
      </c>
      <c r="J20" s="244">
        <v>210</v>
      </c>
      <c r="K20" s="246">
        <v>168</v>
      </c>
      <c r="L20" s="244"/>
      <c r="M20" s="246"/>
      <c r="N20" s="247"/>
      <c r="O20" s="284"/>
      <c r="P20" s="250">
        <f t="shared" si="2"/>
        <v>1070</v>
      </c>
      <c r="Q20" s="239">
        <f t="shared" si="3"/>
        <v>1100</v>
      </c>
      <c r="R20" s="240">
        <f t="shared" si="4"/>
        <v>178.33333333333334</v>
      </c>
      <c r="S20" s="74">
        <v>20</v>
      </c>
      <c r="T20" s="75">
        <v>21</v>
      </c>
    </row>
    <row r="21" spans="1:20" ht="12.75">
      <c r="A21" s="63">
        <f t="shared" si="5"/>
        <v>17</v>
      </c>
      <c r="B21" s="248" t="s">
        <v>15</v>
      </c>
      <c r="C21" s="243"/>
      <c r="D21" s="229">
        <v>5</v>
      </c>
      <c r="E21" s="230">
        <f t="shared" si="0"/>
        <v>30</v>
      </c>
      <c r="F21" s="244">
        <v>125</v>
      </c>
      <c r="G21" s="245">
        <v>179</v>
      </c>
      <c r="H21" s="245">
        <v>189</v>
      </c>
      <c r="I21" s="246">
        <v>220</v>
      </c>
      <c r="J21" s="244">
        <v>196</v>
      </c>
      <c r="K21" s="246">
        <v>151</v>
      </c>
      <c r="L21" s="244"/>
      <c r="M21" s="246"/>
      <c r="N21" s="247"/>
      <c r="O21" s="284"/>
      <c r="P21" s="238">
        <f t="shared" si="2"/>
        <v>1060</v>
      </c>
      <c r="Q21" s="239">
        <f t="shared" si="3"/>
        <v>1090</v>
      </c>
      <c r="R21" s="240">
        <f t="shared" si="4"/>
        <v>176.66666666666666</v>
      </c>
      <c r="S21" s="74">
        <v>19</v>
      </c>
      <c r="T21" s="75">
        <v>20</v>
      </c>
    </row>
    <row r="22" spans="1:20" ht="12.75">
      <c r="A22" s="63">
        <f t="shared" si="5"/>
        <v>18</v>
      </c>
      <c r="B22" s="248" t="s">
        <v>23</v>
      </c>
      <c r="C22" s="243"/>
      <c r="D22" s="229">
        <v>16</v>
      </c>
      <c r="E22" s="230">
        <f t="shared" si="0"/>
        <v>96</v>
      </c>
      <c r="F22" s="244">
        <v>147</v>
      </c>
      <c r="G22" s="245">
        <v>175</v>
      </c>
      <c r="H22" s="245">
        <v>166</v>
      </c>
      <c r="I22" s="246">
        <v>177</v>
      </c>
      <c r="J22" s="244">
        <v>166</v>
      </c>
      <c r="K22" s="246">
        <v>160</v>
      </c>
      <c r="L22" s="244"/>
      <c r="M22" s="246"/>
      <c r="N22" s="247"/>
      <c r="O22" s="284"/>
      <c r="P22" s="250">
        <f t="shared" si="2"/>
        <v>991</v>
      </c>
      <c r="Q22" s="239">
        <f t="shared" si="3"/>
        <v>1087</v>
      </c>
      <c r="R22" s="240">
        <f t="shared" si="4"/>
        <v>165.16666666666666</v>
      </c>
      <c r="S22" s="74">
        <v>18</v>
      </c>
      <c r="T22" s="75">
        <v>19</v>
      </c>
    </row>
    <row r="23" spans="1:20" ht="12.75">
      <c r="A23" s="63">
        <f t="shared" si="5"/>
        <v>19</v>
      </c>
      <c r="B23" s="248" t="s">
        <v>67</v>
      </c>
      <c r="C23" s="243"/>
      <c r="D23" s="229">
        <v>5</v>
      </c>
      <c r="E23" s="230">
        <f t="shared" si="0"/>
        <v>30</v>
      </c>
      <c r="F23" s="244">
        <v>179</v>
      </c>
      <c r="G23" s="245">
        <v>202</v>
      </c>
      <c r="H23" s="245">
        <v>160</v>
      </c>
      <c r="I23" s="246">
        <v>188</v>
      </c>
      <c r="J23" s="244">
        <v>134</v>
      </c>
      <c r="K23" s="246">
        <v>190</v>
      </c>
      <c r="L23" s="244"/>
      <c r="M23" s="246"/>
      <c r="N23" s="247"/>
      <c r="O23" s="284"/>
      <c r="P23" s="250">
        <f t="shared" si="2"/>
        <v>1053</v>
      </c>
      <c r="Q23" s="239">
        <f t="shared" si="3"/>
        <v>1083</v>
      </c>
      <c r="R23" s="240">
        <f t="shared" si="4"/>
        <v>175.5</v>
      </c>
      <c r="S23" s="74">
        <v>17</v>
      </c>
      <c r="T23" s="75">
        <v>18</v>
      </c>
    </row>
    <row r="24" spans="1:20" ht="12.75">
      <c r="A24" s="63">
        <f t="shared" si="5"/>
        <v>20</v>
      </c>
      <c r="B24" s="248" t="s">
        <v>20</v>
      </c>
      <c r="C24" s="243"/>
      <c r="D24" s="229">
        <v>18</v>
      </c>
      <c r="E24" s="230">
        <f t="shared" si="0"/>
        <v>108</v>
      </c>
      <c r="F24" s="244">
        <v>171</v>
      </c>
      <c r="G24" s="245">
        <v>168</v>
      </c>
      <c r="H24" s="245">
        <v>158</v>
      </c>
      <c r="I24" s="246">
        <v>159</v>
      </c>
      <c r="J24" s="244">
        <v>123</v>
      </c>
      <c r="K24" s="246">
        <v>173</v>
      </c>
      <c r="L24" s="244"/>
      <c r="M24" s="246"/>
      <c r="N24" s="247"/>
      <c r="O24" s="284"/>
      <c r="P24" s="250">
        <f t="shared" si="2"/>
        <v>952</v>
      </c>
      <c r="Q24" s="239">
        <f t="shared" si="3"/>
        <v>1060</v>
      </c>
      <c r="R24" s="240">
        <f t="shared" si="4"/>
        <v>158.66666666666666</v>
      </c>
      <c r="S24" s="74">
        <v>16</v>
      </c>
      <c r="T24" s="75">
        <v>17</v>
      </c>
    </row>
    <row r="25" spans="1:20" ht="12.75">
      <c r="A25" s="63">
        <f t="shared" si="5"/>
        <v>21</v>
      </c>
      <c r="B25" s="248" t="s">
        <v>66</v>
      </c>
      <c r="C25" s="243"/>
      <c r="D25" s="229">
        <v>10</v>
      </c>
      <c r="E25" s="230">
        <f t="shared" si="0"/>
        <v>60</v>
      </c>
      <c r="F25" s="244">
        <v>184</v>
      </c>
      <c r="G25" s="245">
        <v>168</v>
      </c>
      <c r="H25" s="245">
        <v>179</v>
      </c>
      <c r="I25" s="246">
        <v>161</v>
      </c>
      <c r="J25" s="244">
        <v>139</v>
      </c>
      <c r="K25" s="246">
        <v>156</v>
      </c>
      <c r="L25" s="244"/>
      <c r="M25" s="246"/>
      <c r="N25" s="247"/>
      <c r="O25" s="284"/>
      <c r="P25" s="250">
        <f t="shared" si="2"/>
        <v>987</v>
      </c>
      <c r="Q25" s="239">
        <f t="shared" si="3"/>
        <v>1047</v>
      </c>
      <c r="R25" s="240">
        <f t="shared" si="4"/>
        <v>164.5</v>
      </c>
      <c r="S25" s="74">
        <v>15</v>
      </c>
      <c r="T25" s="75">
        <v>16</v>
      </c>
    </row>
    <row r="26" spans="1:20" ht="12.75">
      <c r="A26" s="63">
        <f t="shared" si="5"/>
        <v>22</v>
      </c>
      <c r="B26" s="248" t="s">
        <v>71</v>
      </c>
      <c r="C26" s="243"/>
      <c r="D26" s="229">
        <v>8</v>
      </c>
      <c r="E26" s="230">
        <f t="shared" si="0"/>
        <v>48</v>
      </c>
      <c r="F26" s="244">
        <v>148</v>
      </c>
      <c r="G26" s="245">
        <v>180</v>
      </c>
      <c r="H26" s="245">
        <v>172</v>
      </c>
      <c r="I26" s="246">
        <v>148</v>
      </c>
      <c r="J26" s="244">
        <v>170</v>
      </c>
      <c r="K26" s="246">
        <v>149</v>
      </c>
      <c r="L26" s="244"/>
      <c r="M26" s="246"/>
      <c r="N26" s="247"/>
      <c r="O26" s="284"/>
      <c r="P26" s="250">
        <f t="shared" si="2"/>
        <v>967</v>
      </c>
      <c r="Q26" s="239">
        <f t="shared" si="3"/>
        <v>1015</v>
      </c>
      <c r="R26" s="240">
        <f t="shared" si="4"/>
        <v>161.16666666666666</v>
      </c>
      <c r="S26" s="74">
        <v>14</v>
      </c>
      <c r="T26" s="75">
        <v>15</v>
      </c>
    </row>
    <row r="27" spans="1:20" ht="12.75">
      <c r="A27" s="63">
        <f t="shared" si="5"/>
        <v>23</v>
      </c>
      <c r="B27" s="248" t="s">
        <v>12</v>
      </c>
      <c r="C27" s="243"/>
      <c r="D27" s="229">
        <v>8</v>
      </c>
      <c r="E27" s="230">
        <f t="shared" si="0"/>
        <v>48</v>
      </c>
      <c r="F27" s="244">
        <v>155</v>
      </c>
      <c r="G27" s="245">
        <v>147</v>
      </c>
      <c r="H27" s="245">
        <v>181</v>
      </c>
      <c r="I27" s="246">
        <v>208</v>
      </c>
      <c r="J27" s="244">
        <v>138</v>
      </c>
      <c r="K27" s="246">
        <v>135</v>
      </c>
      <c r="L27" s="244"/>
      <c r="M27" s="246"/>
      <c r="N27" s="247"/>
      <c r="O27" s="284"/>
      <c r="P27" s="250">
        <f t="shared" si="2"/>
        <v>964</v>
      </c>
      <c r="Q27" s="239">
        <f t="shared" si="3"/>
        <v>1012</v>
      </c>
      <c r="R27" s="240">
        <f t="shared" si="4"/>
        <v>160.66666666666666</v>
      </c>
      <c r="S27" s="74">
        <v>13</v>
      </c>
      <c r="T27" s="75">
        <v>14</v>
      </c>
    </row>
    <row r="28" spans="1:20" ht="13.5" thickBot="1">
      <c r="A28" s="82">
        <f t="shared" si="5"/>
        <v>24</v>
      </c>
      <c r="B28" s="251" t="s">
        <v>14</v>
      </c>
      <c r="C28" s="252"/>
      <c r="D28" s="253">
        <v>0</v>
      </c>
      <c r="E28" s="254">
        <f t="shared" si="0"/>
      </c>
      <c r="F28" s="255">
        <v>184</v>
      </c>
      <c r="G28" s="256">
        <v>192</v>
      </c>
      <c r="H28" s="256">
        <v>182</v>
      </c>
      <c r="I28" s="257">
        <v>148</v>
      </c>
      <c r="J28" s="255">
        <v>128</v>
      </c>
      <c r="K28" s="257">
        <v>149</v>
      </c>
      <c r="L28" s="255"/>
      <c r="M28" s="257"/>
      <c r="N28" s="258"/>
      <c r="O28" s="285"/>
      <c r="P28" s="260">
        <f t="shared" si="2"/>
        <v>983</v>
      </c>
      <c r="Q28" s="261">
        <f t="shared" si="3"/>
        <v>983</v>
      </c>
      <c r="R28" s="262">
        <f t="shared" si="4"/>
        <v>163.83333333333334</v>
      </c>
      <c r="S28" s="97">
        <v>12</v>
      </c>
      <c r="T28" s="98">
        <v>13</v>
      </c>
    </row>
    <row r="29" spans="1:20" ht="13.5" thickTop="1">
      <c r="A29" s="46">
        <f t="shared" si="5"/>
        <v>25</v>
      </c>
      <c r="B29" s="264" t="s">
        <v>31</v>
      </c>
      <c r="C29" s="228"/>
      <c r="D29" s="265">
        <v>5</v>
      </c>
      <c r="E29" s="266">
        <f t="shared" si="0"/>
        <v>20</v>
      </c>
      <c r="F29" s="231">
        <v>187</v>
      </c>
      <c r="G29" s="232">
        <v>183</v>
      </c>
      <c r="H29" s="232">
        <v>189</v>
      </c>
      <c r="I29" s="233">
        <v>180</v>
      </c>
      <c r="J29" s="231"/>
      <c r="K29" s="233"/>
      <c r="L29" s="231"/>
      <c r="M29" s="233"/>
      <c r="N29" s="236"/>
      <c r="O29" s="283"/>
      <c r="P29" s="250">
        <f t="shared" si="2"/>
        <v>739</v>
      </c>
      <c r="Q29" s="239">
        <f t="shared" si="3"/>
        <v>759</v>
      </c>
      <c r="R29" s="240">
        <f t="shared" si="4"/>
        <v>184.75</v>
      </c>
      <c r="S29" s="61">
        <v>11</v>
      </c>
      <c r="T29" s="105">
        <v>12</v>
      </c>
    </row>
    <row r="30" spans="1:20" ht="12.75">
      <c r="A30" s="63">
        <f t="shared" si="5"/>
        <v>26</v>
      </c>
      <c r="B30" s="248" t="s">
        <v>17</v>
      </c>
      <c r="C30" s="243"/>
      <c r="D30" s="229">
        <v>10</v>
      </c>
      <c r="E30" s="230">
        <f t="shared" si="0"/>
        <v>40</v>
      </c>
      <c r="F30" s="244">
        <v>165</v>
      </c>
      <c r="G30" s="245">
        <v>150</v>
      </c>
      <c r="H30" s="245">
        <v>171</v>
      </c>
      <c r="I30" s="246">
        <v>166</v>
      </c>
      <c r="J30" s="244"/>
      <c r="K30" s="246"/>
      <c r="L30" s="244"/>
      <c r="M30" s="246"/>
      <c r="N30" s="247"/>
      <c r="O30" s="284"/>
      <c r="P30" s="250">
        <f t="shared" si="2"/>
        <v>652</v>
      </c>
      <c r="Q30" s="239">
        <f t="shared" si="3"/>
        <v>692</v>
      </c>
      <c r="R30" s="240">
        <f t="shared" si="4"/>
        <v>163</v>
      </c>
      <c r="S30" s="74">
        <v>10</v>
      </c>
      <c r="T30" s="75">
        <v>11</v>
      </c>
    </row>
    <row r="31" spans="1:20" ht="12.75">
      <c r="A31" s="63">
        <f t="shared" si="5"/>
        <v>27</v>
      </c>
      <c r="B31" s="248" t="s">
        <v>22</v>
      </c>
      <c r="C31" s="243"/>
      <c r="D31" s="229">
        <v>5</v>
      </c>
      <c r="E31" s="230">
        <f t="shared" si="0"/>
        <v>20</v>
      </c>
      <c r="F31" s="244">
        <v>155</v>
      </c>
      <c r="G31" s="245">
        <v>132</v>
      </c>
      <c r="H31" s="245">
        <v>172</v>
      </c>
      <c r="I31" s="246">
        <v>206</v>
      </c>
      <c r="J31" s="244"/>
      <c r="K31" s="246"/>
      <c r="L31" s="244"/>
      <c r="M31" s="246"/>
      <c r="N31" s="247"/>
      <c r="O31" s="284"/>
      <c r="P31" s="250">
        <f t="shared" si="2"/>
        <v>665</v>
      </c>
      <c r="Q31" s="239">
        <f t="shared" si="3"/>
        <v>685</v>
      </c>
      <c r="R31" s="240">
        <f t="shared" si="4"/>
        <v>166.25</v>
      </c>
      <c r="S31" s="74">
        <v>9</v>
      </c>
      <c r="T31" s="75">
        <v>10</v>
      </c>
    </row>
    <row r="32" spans="1:20" ht="12.75">
      <c r="A32" s="63">
        <f t="shared" si="5"/>
        <v>28</v>
      </c>
      <c r="B32" s="248" t="s">
        <v>25</v>
      </c>
      <c r="C32" s="243"/>
      <c r="D32" s="229">
        <v>8</v>
      </c>
      <c r="E32" s="230">
        <f t="shared" si="0"/>
        <v>32</v>
      </c>
      <c r="F32" s="244">
        <v>146</v>
      </c>
      <c r="G32" s="245">
        <v>155</v>
      </c>
      <c r="H32" s="245">
        <v>181</v>
      </c>
      <c r="I32" s="246">
        <v>164</v>
      </c>
      <c r="J32" s="244"/>
      <c r="K32" s="246"/>
      <c r="L32" s="244"/>
      <c r="M32" s="246"/>
      <c r="N32" s="247"/>
      <c r="O32" s="284"/>
      <c r="P32" s="250">
        <f t="shared" si="2"/>
        <v>646</v>
      </c>
      <c r="Q32" s="239">
        <f t="shared" si="3"/>
        <v>678</v>
      </c>
      <c r="R32" s="240">
        <f t="shared" si="4"/>
        <v>161.5</v>
      </c>
      <c r="S32" s="74">
        <v>8</v>
      </c>
      <c r="T32" s="75">
        <v>9</v>
      </c>
    </row>
    <row r="33" spans="1:20" ht="12.75">
      <c r="A33" s="63">
        <f t="shared" si="5"/>
        <v>29</v>
      </c>
      <c r="B33" s="248" t="s">
        <v>19</v>
      </c>
      <c r="C33" s="243"/>
      <c r="D33" s="229">
        <v>8</v>
      </c>
      <c r="E33" s="230">
        <f t="shared" si="0"/>
        <v>32</v>
      </c>
      <c r="F33" s="244">
        <v>153</v>
      </c>
      <c r="G33" s="245">
        <v>183</v>
      </c>
      <c r="H33" s="245">
        <v>129</v>
      </c>
      <c r="I33" s="246">
        <v>177</v>
      </c>
      <c r="J33" s="244"/>
      <c r="K33" s="246"/>
      <c r="L33" s="244"/>
      <c r="M33" s="246"/>
      <c r="N33" s="247"/>
      <c r="O33" s="284"/>
      <c r="P33" s="250">
        <f t="shared" si="2"/>
        <v>642</v>
      </c>
      <c r="Q33" s="239">
        <f t="shared" si="3"/>
        <v>674</v>
      </c>
      <c r="R33" s="240">
        <f t="shared" si="4"/>
        <v>160.5</v>
      </c>
      <c r="S33" s="74">
        <v>7</v>
      </c>
      <c r="T33" s="75">
        <v>8</v>
      </c>
    </row>
    <row r="34" spans="1:20" ht="12.75">
      <c r="A34" s="63">
        <f t="shared" si="5"/>
        <v>30</v>
      </c>
      <c r="B34" s="248" t="s">
        <v>64</v>
      </c>
      <c r="C34" s="243"/>
      <c r="D34" s="229">
        <v>16</v>
      </c>
      <c r="E34" s="230">
        <f t="shared" si="0"/>
        <v>64</v>
      </c>
      <c r="F34" s="244">
        <v>127</v>
      </c>
      <c r="G34" s="245">
        <v>170</v>
      </c>
      <c r="H34" s="245">
        <v>143</v>
      </c>
      <c r="I34" s="246">
        <v>168</v>
      </c>
      <c r="J34" s="244"/>
      <c r="K34" s="246"/>
      <c r="L34" s="244"/>
      <c r="M34" s="246"/>
      <c r="N34" s="247"/>
      <c r="O34" s="284"/>
      <c r="P34" s="250">
        <f t="shared" si="2"/>
        <v>608</v>
      </c>
      <c r="Q34" s="239">
        <f t="shared" si="3"/>
        <v>672</v>
      </c>
      <c r="R34" s="240">
        <f t="shared" si="4"/>
        <v>152</v>
      </c>
      <c r="S34" s="74">
        <v>6</v>
      </c>
      <c r="T34" s="75">
        <v>7</v>
      </c>
    </row>
    <row r="35" spans="1:20" ht="12.75">
      <c r="A35" s="63">
        <f t="shared" si="5"/>
        <v>31</v>
      </c>
      <c r="B35" s="248" t="s">
        <v>16</v>
      </c>
      <c r="C35" s="243"/>
      <c r="D35" s="229">
        <v>14</v>
      </c>
      <c r="E35" s="230">
        <f t="shared" si="0"/>
        <v>56</v>
      </c>
      <c r="F35" s="244">
        <v>168</v>
      </c>
      <c r="G35" s="245">
        <v>124</v>
      </c>
      <c r="H35" s="245">
        <v>148</v>
      </c>
      <c r="I35" s="246">
        <v>162</v>
      </c>
      <c r="J35" s="244"/>
      <c r="K35" s="246"/>
      <c r="L35" s="244"/>
      <c r="M35" s="246"/>
      <c r="N35" s="247"/>
      <c r="O35" s="284"/>
      <c r="P35" s="250">
        <f t="shared" si="2"/>
        <v>602</v>
      </c>
      <c r="Q35" s="239">
        <f t="shared" si="3"/>
        <v>658</v>
      </c>
      <c r="R35" s="240">
        <f t="shared" si="4"/>
        <v>150.5</v>
      </c>
      <c r="S35" s="74">
        <v>5</v>
      </c>
      <c r="T35" s="75">
        <v>6</v>
      </c>
    </row>
    <row r="36" spans="1:20" ht="12.75">
      <c r="A36" s="63">
        <f t="shared" si="5"/>
        <v>32</v>
      </c>
      <c r="B36" s="248" t="s">
        <v>38</v>
      </c>
      <c r="C36" s="243"/>
      <c r="D36" s="229">
        <v>5</v>
      </c>
      <c r="E36" s="230">
        <f t="shared" si="0"/>
        <v>20</v>
      </c>
      <c r="F36" s="244">
        <v>191</v>
      </c>
      <c r="G36" s="245">
        <v>125</v>
      </c>
      <c r="H36" s="245">
        <v>168</v>
      </c>
      <c r="I36" s="246">
        <v>149</v>
      </c>
      <c r="J36" s="244"/>
      <c r="K36" s="246"/>
      <c r="L36" s="244"/>
      <c r="M36" s="246"/>
      <c r="N36" s="247"/>
      <c r="O36" s="284"/>
      <c r="P36" s="250">
        <f t="shared" si="2"/>
        <v>633</v>
      </c>
      <c r="Q36" s="239">
        <f t="shared" si="3"/>
        <v>653</v>
      </c>
      <c r="R36" s="240">
        <f t="shared" si="4"/>
        <v>158.25</v>
      </c>
      <c r="S36" s="74">
        <v>4</v>
      </c>
      <c r="T36" s="75">
        <v>5</v>
      </c>
    </row>
    <row r="37" spans="1:20" ht="12.75">
      <c r="A37" s="63">
        <f t="shared" si="5"/>
        <v>33</v>
      </c>
      <c r="B37" s="248" t="s">
        <v>68</v>
      </c>
      <c r="C37" s="243"/>
      <c r="D37" s="229">
        <v>16</v>
      </c>
      <c r="E37" s="230">
        <f t="shared" si="0"/>
        <v>64</v>
      </c>
      <c r="F37" s="244">
        <v>156</v>
      </c>
      <c r="G37" s="245">
        <v>142</v>
      </c>
      <c r="H37" s="245">
        <v>174</v>
      </c>
      <c r="I37" s="246">
        <v>116</v>
      </c>
      <c r="J37" s="244"/>
      <c r="K37" s="246"/>
      <c r="L37" s="244"/>
      <c r="M37" s="246"/>
      <c r="N37" s="247"/>
      <c r="O37" s="284"/>
      <c r="P37" s="250">
        <f t="shared" si="2"/>
        <v>588</v>
      </c>
      <c r="Q37" s="239">
        <f t="shared" si="3"/>
        <v>652</v>
      </c>
      <c r="R37" s="240">
        <f t="shared" si="4"/>
        <v>147</v>
      </c>
      <c r="S37" s="74">
        <v>3</v>
      </c>
      <c r="T37" s="75">
        <v>4</v>
      </c>
    </row>
    <row r="38" spans="1:20" ht="12.75">
      <c r="A38" s="63">
        <f t="shared" si="5"/>
        <v>34</v>
      </c>
      <c r="B38" s="248" t="s">
        <v>34</v>
      </c>
      <c r="C38" s="243"/>
      <c r="D38" s="229">
        <v>5</v>
      </c>
      <c r="E38" s="230">
        <f t="shared" si="0"/>
        <v>20</v>
      </c>
      <c r="F38" s="244">
        <v>149</v>
      </c>
      <c r="G38" s="245">
        <v>169</v>
      </c>
      <c r="H38" s="245">
        <v>155</v>
      </c>
      <c r="I38" s="246">
        <v>137</v>
      </c>
      <c r="J38" s="244"/>
      <c r="K38" s="246"/>
      <c r="L38" s="244"/>
      <c r="M38" s="246"/>
      <c r="N38" s="247"/>
      <c r="O38" s="284"/>
      <c r="P38" s="250">
        <f t="shared" si="2"/>
        <v>610</v>
      </c>
      <c r="Q38" s="239">
        <f t="shared" si="3"/>
        <v>630</v>
      </c>
      <c r="R38" s="240">
        <f t="shared" si="4"/>
        <v>152.5</v>
      </c>
      <c r="S38" s="74">
        <v>2</v>
      </c>
      <c r="T38" s="75">
        <v>3</v>
      </c>
    </row>
    <row r="39" spans="1:20" ht="13.5" thickBot="1">
      <c r="A39" s="350">
        <f t="shared" si="5"/>
        <v>35</v>
      </c>
      <c r="B39" s="351" t="s">
        <v>18</v>
      </c>
      <c r="C39" s="272"/>
      <c r="D39" s="273">
        <v>8</v>
      </c>
      <c r="E39" s="274">
        <f t="shared" si="0"/>
        <v>32</v>
      </c>
      <c r="F39" s="275">
        <v>110</v>
      </c>
      <c r="G39" s="276">
        <v>144</v>
      </c>
      <c r="H39" s="276">
        <v>145</v>
      </c>
      <c r="I39" s="277">
        <v>199</v>
      </c>
      <c r="J39" s="275"/>
      <c r="K39" s="277"/>
      <c r="L39" s="275"/>
      <c r="M39" s="277"/>
      <c r="N39" s="278"/>
      <c r="O39" s="286"/>
      <c r="P39" s="279">
        <f t="shared" si="2"/>
        <v>598</v>
      </c>
      <c r="Q39" s="280">
        <f t="shared" si="3"/>
        <v>630</v>
      </c>
      <c r="R39" s="281">
        <f t="shared" si="4"/>
        <v>149.5</v>
      </c>
      <c r="S39" s="135">
        <v>1</v>
      </c>
      <c r="T39" s="98">
        <v>2</v>
      </c>
    </row>
    <row r="40" spans="1:20" ht="13.5" thickTop="1">
      <c r="A40" s="353" t="s">
        <v>81</v>
      </c>
      <c r="B40" s="379" t="s">
        <v>19</v>
      </c>
      <c r="C40" s="193"/>
      <c r="D40" s="354"/>
      <c r="E40" s="354"/>
      <c r="F40" s="376">
        <v>138</v>
      </c>
      <c r="G40" s="376">
        <v>150</v>
      </c>
      <c r="H40" s="376">
        <v>176</v>
      </c>
      <c r="I40" s="376">
        <v>162</v>
      </c>
      <c r="J40" s="51"/>
      <c r="K40" s="194"/>
      <c r="L40" s="194"/>
      <c r="M40" s="194"/>
      <c r="N40" s="195"/>
      <c r="O40" s="196"/>
      <c r="P40" s="197">
        <f aca="true" t="shared" si="6" ref="P40:P56">SUM(F40:M40)</f>
        <v>626</v>
      </c>
      <c r="Q40" s="355"/>
      <c r="R40" s="368">
        <f aca="true" t="shared" si="7" ref="R40:R56">IF(ISERROR(AVERAGE(F40:M40)),"",AVERAGE(F40:M40))</f>
        <v>156.5</v>
      </c>
      <c r="S40" s="288"/>
      <c r="T40" s="289"/>
    </row>
    <row r="41" spans="1:20" ht="12.75">
      <c r="A41" s="356" t="s">
        <v>81</v>
      </c>
      <c r="B41" s="380" t="s">
        <v>64</v>
      </c>
      <c r="C41" s="200"/>
      <c r="D41" s="358"/>
      <c r="E41" s="358"/>
      <c r="F41" s="377">
        <v>145</v>
      </c>
      <c r="G41" s="377">
        <v>135</v>
      </c>
      <c r="H41" s="377">
        <v>125</v>
      </c>
      <c r="I41" s="377">
        <v>105</v>
      </c>
      <c r="J41" s="68"/>
      <c r="K41" s="201"/>
      <c r="L41" s="201"/>
      <c r="M41" s="201"/>
      <c r="N41" s="188"/>
      <c r="O41" s="202"/>
      <c r="P41" s="203">
        <f t="shared" si="6"/>
        <v>510</v>
      </c>
      <c r="Q41" s="360"/>
      <c r="R41" s="369">
        <f t="shared" si="7"/>
        <v>127.5</v>
      </c>
      <c r="S41" s="150"/>
      <c r="T41" s="290"/>
    </row>
    <row r="42" spans="1:20" ht="12.75">
      <c r="A42" s="356" t="s">
        <v>81</v>
      </c>
      <c r="B42" s="380" t="s">
        <v>64</v>
      </c>
      <c r="C42" s="200"/>
      <c r="D42" s="358"/>
      <c r="E42" s="358"/>
      <c r="F42" s="377">
        <v>105</v>
      </c>
      <c r="G42" s="377">
        <v>124</v>
      </c>
      <c r="H42" s="377">
        <v>128</v>
      </c>
      <c r="I42" s="377">
        <v>85</v>
      </c>
      <c r="J42" s="68"/>
      <c r="K42" s="201"/>
      <c r="L42" s="201"/>
      <c r="M42" s="201"/>
      <c r="N42" s="151"/>
      <c r="O42" s="202"/>
      <c r="P42" s="203">
        <f t="shared" si="6"/>
        <v>442</v>
      </c>
      <c r="Q42" s="360"/>
      <c r="R42" s="369">
        <f t="shared" si="7"/>
        <v>110.5</v>
      </c>
      <c r="S42" s="150"/>
      <c r="T42" s="290"/>
    </row>
    <row r="43" spans="1:20" ht="12.75">
      <c r="A43" s="356" t="s">
        <v>81</v>
      </c>
      <c r="B43" s="380" t="s">
        <v>64</v>
      </c>
      <c r="C43" s="200"/>
      <c r="D43" s="358"/>
      <c r="E43" s="358"/>
      <c r="F43" s="377">
        <v>148</v>
      </c>
      <c r="G43" s="377">
        <v>175</v>
      </c>
      <c r="H43" s="377">
        <v>146</v>
      </c>
      <c r="I43" s="377">
        <v>117</v>
      </c>
      <c r="J43" s="68"/>
      <c r="K43" s="201"/>
      <c r="L43" s="201"/>
      <c r="M43" s="201"/>
      <c r="N43" s="151"/>
      <c r="O43" s="202"/>
      <c r="P43" s="203">
        <f t="shared" si="6"/>
        <v>586</v>
      </c>
      <c r="Q43" s="360"/>
      <c r="R43" s="369">
        <f t="shared" si="7"/>
        <v>146.5</v>
      </c>
      <c r="S43" s="150"/>
      <c r="T43" s="290"/>
    </row>
    <row r="44" spans="1:20" ht="12.75">
      <c r="A44" s="356" t="s">
        <v>81</v>
      </c>
      <c r="B44" s="380" t="s">
        <v>66</v>
      </c>
      <c r="C44" s="200"/>
      <c r="D44" s="358"/>
      <c r="E44" s="358"/>
      <c r="F44" s="377">
        <v>139</v>
      </c>
      <c r="G44" s="377">
        <v>137</v>
      </c>
      <c r="H44" s="377">
        <v>117</v>
      </c>
      <c r="I44" s="377">
        <v>154</v>
      </c>
      <c r="J44" s="68"/>
      <c r="K44" s="201"/>
      <c r="L44" s="201"/>
      <c r="M44" s="201"/>
      <c r="N44" s="151"/>
      <c r="O44" s="202"/>
      <c r="P44" s="203">
        <f t="shared" si="6"/>
        <v>547</v>
      </c>
      <c r="Q44" s="360"/>
      <c r="R44" s="369">
        <f t="shared" si="7"/>
        <v>136.75</v>
      </c>
      <c r="S44" s="150"/>
      <c r="T44" s="290"/>
    </row>
    <row r="45" spans="1:20" ht="12.75">
      <c r="A45" s="356" t="s">
        <v>81</v>
      </c>
      <c r="B45" s="380" t="s">
        <v>66</v>
      </c>
      <c r="C45" s="200"/>
      <c r="D45" s="358"/>
      <c r="E45" s="358"/>
      <c r="F45" s="377">
        <v>147</v>
      </c>
      <c r="G45" s="377">
        <v>168</v>
      </c>
      <c r="H45" s="377">
        <v>142</v>
      </c>
      <c r="I45" s="377">
        <v>148</v>
      </c>
      <c r="J45" s="68"/>
      <c r="K45" s="201"/>
      <c r="L45" s="201"/>
      <c r="M45" s="201"/>
      <c r="N45" s="151"/>
      <c r="O45" s="202"/>
      <c r="P45" s="203">
        <f t="shared" si="6"/>
        <v>605</v>
      </c>
      <c r="Q45" s="360"/>
      <c r="R45" s="369">
        <f t="shared" si="7"/>
        <v>151.25</v>
      </c>
      <c r="S45" s="150"/>
      <c r="T45" s="290"/>
    </row>
    <row r="46" spans="1:20" ht="12.75">
      <c r="A46" s="356" t="s">
        <v>81</v>
      </c>
      <c r="B46" s="380" t="s">
        <v>66</v>
      </c>
      <c r="C46" s="200"/>
      <c r="D46" s="358"/>
      <c r="E46" s="358"/>
      <c r="F46" s="377">
        <v>162</v>
      </c>
      <c r="G46" s="377">
        <v>170</v>
      </c>
      <c r="H46" s="377">
        <v>195</v>
      </c>
      <c r="I46" s="377">
        <v>138</v>
      </c>
      <c r="J46" s="68"/>
      <c r="K46" s="201"/>
      <c r="L46" s="201"/>
      <c r="M46" s="201"/>
      <c r="N46" s="151"/>
      <c r="O46" s="202"/>
      <c r="P46" s="203">
        <f t="shared" si="6"/>
        <v>665</v>
      </c>
      <c r="Q46" s="360"/>
      <c r="R46" s="369">
        <f t="shared" si="7"/>
        <v>166.25</v>
      </c>
      <c r="S46" s="150"/>
      <c r="T46" s="290"/>
    </row>
    <row r="47" spans="1:20" ht="12.75">
      <c r="A47" s="356" t="s">
        <v>81</v>
      </c>
      <c r="B47" s="380" t="s">
        <v>10</v>
      </c>
      <c r="C47" s="200"/>
      <c r="D47" s="358"/>
      <c r="E47" s="358"/>
      <c r="F47" s="377">
        <v>180</v>
      </c>
      <c r="G47" s="377">
        <v>193</v>
      </c>
      <c r="H47" s="377">
        <v>168</v>
      </c>
      <c r="I47" s="377">
        <v>127</v>
      </c>
      <c r="J47" s="68"/>
      <c r="K47" s="201"/>
      <c r="L47" s="201"/>
      <c r="M47" s="201"/>
      <c r="N47" s="151"/>
      <c r="O47" s="202"/>
      <c r="P47" s="203">
        <f t="shared" si="6"/>
        <v>668</v>
      </c>
      <c r="Q47" s="360"/>
      <c r="R47" s="369">
        <f t="shared" si="7"/>
        <v>167</v>
      </c>
      <c r="S47" s="150"/>
      <c r="T47" s="290"/>
    </row>
    <row r="48" spans="1:20" ht="12.75">
      <c r="A48" s="356" t="s">
        <v>81</v>
      </c>
      <c r="B48" s="381" t="s">
        <v>10</v>
      </c>
      <c r="C48" s="153"/>
      <c r="D48" s="291"/>
      <c r="E48" s="291"/>
      <c r="F48" s="367">
        <v>160</v>
      </c>
      <c r="G48" s="367">
        <v>204</v>
      </c>
      <c r="H48" s="367">
        <v>189</v>
      </c>
      <c r="I48" s="367">
        <v>172</v>
      </c>
      <c r="J48" s="151"/>
      <c r="K48" s="151"/>
      <c r="L48" s="151"/>
      <c r="M48" s="151"/>
      <c r="N48" s="151"/>
      <c r="O48" s="151"/>
      <c r="P48" s="366">
        <f t="shared" si="6"/>
        <v>725</v>
      </c>
      <c r="Q48" s="365"/>
      <c r="R48" s="369">
        <f t="shared" si="7"/>
        <v>181.25</v>
      </c>
      <c r="S48" s="150"/>
      <c r="T48" s="290"/>
    </row>
    <row r="49" spans="1:20" ht="12.75">
      <c r="A49" s="356" t="s">
        <v>81</v>
      </c>
      <c r="B49" s="382" t="s">
        <v>12</v>
      </c>
      <c r="C49" s="361"/>
      <c r="D49" s="358"/>
      <c r="E49" s="358"/>
      <c r="F49" s="377">
        <v>168</v>
      </c>
      <c r="G49" s="377">
        <v>142</v>
      </c>
      <c r="H49" s="377">
        <v>147</v>
      </c>
      <c r="I49" s="377">
        <v>157</v>
      </c>
      <c r="J49" s="68"/>
      <c r="K49" s="201"/>
      <c r="L49" s="201"/>
      <c r="M49" s="201"/>
      <c r="N49" s="188"/>
      <c r="O49" s="202"/>
      <c r="P49" s="203">
        <f t="shared" si="6"/>
        <v>614</v>
      </c>
      <c r="Q49" s="360"/>
      <c r="R49" s="369">
        <f t="shared" si="7"/>
        <v>153.5</v>
      </c>
      <c r="S49" s="150"/>
      <c r="T49" s="290"/>
    </row>
    <row r="50" spans="1:20" ht="12.75">
      <c r="A50" s="356" t="s">
        <v>81</v>
      </c>
      <c r="B50" s="381" t="s">
        <v>12</v>
      </c>
      <c r="C50" s="153"/>
      <c r="D50" s="291"/>
      <c r="E50" s="291"/>
      <c r="F50" s="367">
        <v>156</v>
      </c>
      <c r="G50" s="367">
        <v>194</v>
      </c>
      <c r="H50" s="367">
        <v>168</v>
      </c>
      <c r="I50" s="367">
        <v>122</v>
      </c>
      <c r="J50" s="151"/>
      <c r="K50" s="151"/>
      <c r="L50" s="151"/>
      <c r="M50" s="151"/>
      <c r="N50" s="151"/>
      <c r="O50" s="151"/>
      <c r="P50" s="366">
        <f t="shared" si="6"/>
        <v>640</v>
      </c>
      <c r="Q50" s="365"/>
      <c r="R50" s="369">
        <f t="shared" si="7"/>
        <v>160</v>
      </c>
      <c r="S50" s="150"/>
      <c r="T50" s="290"/>
    </row>
    <row r="51" spans="1:20" ht="12.75">
      <c r="A51" s="356" t="s">
        <v>81</v>
      </c>
      <c r="B51" s="380" t="s">
        <v>73</v>
      </c>
      <c r="C51" s="372"/>
      <c r="D51" s="358"/>
      <c r="E51" s="358"/>
      <c r="F51" s="377">
        <v>136</v>
      </c>
      <c r="G51" s="377">
        <v>178</v>
      </c>
      <c r="H51" s="377">
        <v>143</v>
      </c>
      <c r="I51" s="377">
        <v>157</v>
      </c>
      <c r="J51" s="68"/>
      <c r="K51" s="224"/>
      <c r="L51" s="201"/>
      <c r="M51" s="201"/>
      <c r="N51" s="188"/>
      <c r="O51" s="202"/>
      <c r="P51" s="203">
        <f t="shared" si="6"/>
        <v>614</v>
      </c>
      <c r="Q51" s="360"/>
      <c r="R51" s="369">
        <f t="shared" si="7"/>
        <v>153.5</v>
      </c>
      <c r="S51" s="150"/>
      <c r="T51" s="290"/>
    </row>
    <row r="52" spans="1:20" ht="12.75">
      <c r="A52" s="356" t="s">
        <v>81</v>
      </c>
      <c r="B52" s="381" t="s">
        <v>67</v>
      </c>
      <c r="C52" s="153"/>
      <c r="D52" s="291"/>
      <c r="E52" s="291"/>
      <c r="F52" s="367">
        <v>158</v>
      </c>
      <c r="G52" s="367">
        <v>189</v>
      </c>
      <c r="H52" s="367">
        <v>189</v>
      </c>
      <c r="I52" s="367">
        <v>160</v>
      </c>
      <c r="J52" s="151"/>
      <c r="K52" s="151"/>
      <c r="L52" s="151"/>
      <c r="M52" s="151"/>
      <c r="N52" s="151"/>
      <c r="O52" s="151"/>
      <c r="P52" s="366">
        <f t="shared" si="6"/>
        <v>696</v>
      </c>
      <c r="Q52" s="365"/>
      <c r="R52" s="369">
        <f t="shared" si="7"/>
        <v>174</v>
      </c>
      <c r="S52" s="150"/>
      <c r="T52" s="290"/>
    </row>
    <row r="53" spans="1:20" ht="12.75">
      <c r="A53" s="356" t="s">
        <v>81</v>
      </c>
      <c r="B53" s="382" t="s">
        <v>26</v>
      </c>
      <c r="C53" s="357"/>
      <c r="D53" s="358"/>
      <c r="E53" s="358"/>
      <c r="F53" s="377">
        <v>183</v>
      </c>
      <c r="G53" s="377">
        <v>162</v>
      </c>
      <c r="H53" s="377">
        <v>110</v>
      </c>
      <c r="I53" s="377">
        <v>134</v>
      </c>
      <c r="J53" s="68"/>
      <c r="K53" s="359"/>
      <c r="L53" s="201"/>
      <c r="M53" s="201"/>
      <c r="N53" s="188"/>
      <c r="O53" s="202"/>
      <c r="P53" s="203">
        <f t="shared" si="6"/>
        <v>589</v>
      </c>
      <c r="Q53" s="360"/>
      <c r="R53" s="369">
        <f t="shared" si="7"/>
        <v>147.25</v>
      </c>
      <c r="S53" s="150"/>
      <c r="T53" s="290"/>
    </row>
    <row r="54" spans="1:20" ht="12.75">
      <c r="A54" s="356" t="s">
        <v>81</v>
      </c>
      <c r="B54" s="380" t="s">
        <v>26</v>
      </c>
      <c r="C54" s="200"/>
      <c r="D54" s="358"/>
      <c r="E54" s="358"/>
      <c r="F54" s="377">
        <v>128</v>
      </c>
      <c r="G54" s="377">
        <v>165</v>
      </c>
      <c r="H54" s="377">
        <v>134</v>
      </c>
      <c r="I54" s="377">
        <v>113</v>
      </c>
      <c r="J54" s="68"/>
      <c r="K54" s="201"/>
      <c r="L54" s="201"/>
      <c r="M54" s="201"/>
      <c r="N54" s="151"/>
      <c r="O54" s="202"/>
      <c r="P54" s="203">
        <f t="shared" si="6"/>
        <v>540</v>
      </c>
      <c r="Q54" s="360"/>
      <c r="R54" s="369">
        <f t="shared" si="7"/>
        <v>135</v>
      </c>
      <c r="S54" s="291"/>
      <c r="T54" s="292"/>
    </row>
    <row r="55" spans="1:20" ht="12.75">
      <c r="A55" s="356" t="s">
        <v>81</v>
      </c>
      <c r="B55" s="382" t="s">
        <v>28</v>
      </c>
      <c r="C55" s="361"/>
      <c r="D55" s="358"/>
      <c r="E55" s="358"/>
      <c r="F55" s="377">
        <v>148</v>
      </c>
      <c r="G55" s="377">
        <v>176</v>
      </c>
      <c r="H55" s="377">
        <v>114</v>
      </c>
      <c r="I55" s="377">
        <v>180</v>
      </c>
      <c r="J55" s="68"/>
      <c r="K55" s="201"/>
      <c r="L55" s="201"/>
      <c r="M55" s="201"/>
      <c r="N55" s="188"/>
      <c r="O55" s="202"/>
      <c r="P55" s="203">
        <f t="shared" si="6"/>
        <v>618</v>
      </c>
      <c r="Q55" s="360"/>
      <c r="R55" s="369">
        <f t="shared" si="7"/>
        <v>154.5</v>
      </c>
      <c r="S55" s="291"/>
      <c r="T55" s="292"/>
    </row>
    <row r="56" spans="1:20" ht="13.5" thickBot="1">
      <c r="A56" s="362" t="s">
        <v>81</v>
      </c>
      <c r="B56" s="383" t="s">
        <v>28</v>
      </c>
      <c r="C56" s="373"/>
      <c r="D56" s="374"/>
      <c r="E56" s="374"/>
      <c r="F56" s="378">
        <v>110</v>
      </c>
      <c r="G56" s="378">
        <v>151</v>
      </c>
      <c r="H56" s="378">
        <v>180</v>
      </c>
      <c r="I56" s="378">
        <v>151</v>
      </c>
      <c r="J56" s="125"/>
      <c r="K56" s="340"/>
      <c r="L56" s="340"/>
      <c r="M56" s="340"/>
      <c r="N56" s="190"/>
      <c r="O56" s="370"/>
      <c r="P56" s="219">
        <f t="shared" si="6"/>
        <v>592</v>
      </c>
      <c r="Q56" s="375"/>
      <c r="R56" s="371">
        <f t="shared" si="7"/>
        <v>148</v>
      </c>
      <c r="S56" s="363"/>
      <c r="T56" s="364"/>
    </row>
    <row r="57" spans="1:20" ht="13.5" thickTop="1">
      <c r="A57" s="352" t="s">
        <v>81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5"/>
      <c r="O57" s="185"/>
      <c r="P57" s="184"/>
      <c r="Q57" s="184"/>
      <c r="R57" s="186"/>
      <c r="S57" s="155"/>
      <c r="T57" s="156"/>
    </row>
    <row r="58" spans="1:20" ht="12.75">
      <c r="A58" s="352" t="s">
        <v>81</v>
      </c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352" t="s">
        <v>81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40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9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5"/>
  <sheetViews>
    <sheetView zoomScale="84" zoomScaleNormal="84" workbookViewId="0" topLeftCell="A1">
      <selection activeCell="X49" sqref="X49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4.7109375" style="27" customWidth="1"/>
    <col min="11" max="13" width="4.7109375" style="29" customWidth="1"/>
    <col min="14" max="14" width="0" style="27" hidden="1" customWidth="1"/>
    <col min="15" max="16384" width="9.140625" style="27" customWidth="1"/>
  </cols>
  <sheetData>
    <row r="1" spans="1:20" ht="28.5" customHeight="1">
      <c r="A1" s="563" t="s">
        <v>96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7" t="s">
        <v>97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9.5" customHeight="1" thickBot="1" thickTop="1">
      <c r="A3" s="567" t="s">
        <v>39</v>
      </c>
      <c r="B3" s="578" t="s">
        <v>40</v>
      </c>
      <c r="C3" s="30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57"/>
      <c r="C4" s="398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227" t="s">
        <v>70</v>
      </c>
      <c r="C5" s="228"/>
      <c r="D5" s="229">
        <v>3</v>
      </c>
      <c r="E5" s="230">
        <f aca="true" t="shared" si="0" ref="E5:E39">IF(D5&gt;0,D5*COUNT(F5:K5),"")</f>
        <v>18</v>
      </c>
      <c r="F5" s="231">
        <v>206</v>
      </c>
      <c r="G5" s="232">
        <v>157</v>
      </c>
      <c r="H5" s="232">
        <v>171</v>
      </c>
      <c r="I5" s="233">
        <v>200</v>
      </c>
      <c r="J5" s="234">
        <v>182</v>
      </c>
      <c r="K5" s="235">
        <v>135</v>
      </c>
      <c r="L5" s="234">
        <v>222</v>
      </c>
      <c r="M5" s="235">
        <v>223</v>
      </c>
      <c r="N5" s="236"/>
      <c r="O5" s="237">
        <f aca="true" t="shared" si="1" ref="O5:O16">SUM(L5:M5)</f>
        <v>445</v>
      </c>
      <c r="P5" s="250">
        <f aca="true" t="shared" si="2" ref="P5:P39">SUM(F5:M5)</f>
        <v>1496</v>
      </c>
      <c r="Q5" s="239">
        <f aca="true" t="shared" si="3" ref="Q5:Q39">SUM(E5:M5)</f>
        <v>1514</v>
      </c>
      <c r="R5" s="240">
        <f aca="true" t="shared" si="4" ref="R5:R39">IF(ISERROR(AVERAGE(F5:M5)),"",AVERAGE(F5:M5))</f>
        <v>187</v>
      </c>
      <c r="S5" s="241">
        <v>35</v>
      </c>
      <c r="T5" s="62">
        <v>60</v>
      </c>
    </row>
    <row r="6" spans="1:20" ht="12.75">
      <c r="A6" s="63">
        <f>A5+1</f>
        <v>2</v>
      </c>
      <c r="B6" s="248" t="s">
        <v>71</v>
      </c>
      <c r="C6" s="243"/>
      <c r="D6" s="229">
        <v>8</v>
      </c>
      <c r="E6" s="230">
        <f t="shared" si="0"/>
        <v>48</v>
      </c>
      <c r="F6" s="244">
        <v>201</v>
      </c>
      <c r="G6" s="245">
        <v>166</v>
      </c>
      <c r="H6" s="245">
        <v>166</v>
      </c>
      <c r="I6" s="246">
        <v>200</v>
      </c>
      <c r="J6" s="244">
        <v>163</v>
      </c>
      <c r="K6" s="246">
        <v>187</v>
      </c>
      <c r="L6" s="244">
        <v>191</v>
      </c>
      <c r="M6" s="246">
        <v>208</v>
      </c>
      <c r="N6" s="247"/>
      <c r="O6" s="237">
        <f t="shared" si="1"/>
        <v>399</v>
      </c>
      <c r="P6" s="250">
        <f t="shared" si="2"/>
        <v>1482</v>
      </c>
      <c r="Q6" s="239">
        <f t="shared" si="3"/>
        <v>1530</v>
      </c>
      <c r="R6" s="240">
        <f t="shared" si="4"/>
        <v>185.25</v>
      </c>
      <c r="S6" s="241">
        <v>34</v>
      </c>
      <c r="T6" s="75">
        <v>55</v>
      </c>
    </row>
    <row r="7" spans="1:20" ht="12.75">
      <c r="A7" s="63">
        <f>A6+1</f>
        <v>3</v>
      </c>
      <c r="B7" s="248" t="s">
        <v>75</v>
      </c>
      <c r="C7" s="243"/>
      <c r="D7" s="229">
        <v>0</v>
      </c>
      <c r="E7" s="230">
        <f t="shared" si="0"/>
      </c>
      <c r="F7" s="244">
        <v>173</v>
      </c>
      <c r="G7" s="245">
        <v>202</v>
      </c>
      <c r="H7" s="245">
        <v>205</v>
      </c>
      <c r="I7" s="246">
        <v>199</v>
      </c>
      <c r="J7" s="244">
        <v>202</v>
      </c>
      <c r="K7" s="246">
        <v>180</v>
      </c>
      <c r="L7" s="244">
        <v>189</v>
      </c>
      <c r="M7" s="246">
        <v>206</v>
      </c>
      <c r="N7" s="247"/>
      <c r="O7" s="237">
        <f t="shared" si="1"/>
        <v>395</v>
      </c>
      <c r="P7" s="250">
        <f t="shared" si="2"/>
        <v>1556</v>
      </c>
      <c r="Q7" s="239">
        <f t="shared" si="3"/>
        <v>1556</v>
      </c>
      <c r="R7" s="240">
        <f t="shared" si="4"/>
        <v>194.5</v>
      </c>
      <c r="S7" s="241">
        <v>33</v>
      </c>
      <c r="T7" s="75">
        <v>50</v>
      </c>
    </row>
    <row r="8" spans="1:20" ht="12.75">
      <c r="A8" s="63">
        <f>A7+1</f>
        <v>4</v>
      </c>
      <c r="B8" s="248" t="s">
        <v>30</v>
      </c>
      <c r="C8" s="243"/>
      <c r="D8" s="229">
        <v>5</v>
      </c>
      <c r="E8" s="230">
        <f t="shared" si="0"/>
        <v>30</v>
      </c>
      <c r="F8" s="244">
        <v>202</v>
      </c>
      <c r="G8" s="245">
        <v>161</v>
      </c>
      <c r="H8" s="245">
        <v>180</v>
      </c>
      <c r="I8" s="246">
        <v>201</v>
      </c>
      <c r="J8" s="244">
        <v>139</v>
      </c>
      <c r="K8" s="246">
        <v>211</v>
      </c>
      <c r="L8" s="244">
        <v>186</v>
      </c>
      <c r="M8" s="246">
        <v>193</v>
      </c>
      <c r="N8" s="247"/>
      <c r="O8" s="237">
        <f t="shared" si="1"/>
        <v>379</v>
      </c>
      <c r="P8" s="250">
        <f t="shared" si="2"/>
        <v>1473</v>
      </c>
      <c r="Q8" s="239">
        <f t="shared" si="3"/>
        <v>1503</v>
      </c>
      <c r="R8" s="240">
        <f t="shared" si="4"/>
        <v>184.125</v>
      </c>
      <c r="S8" s="241">
        <v>32</v>
      </c>
      <c r="T8" s="75">
        <v>45</v>
      </c>
    </row>
    <row r="9" spans="1:20" ht="12.75">
      <c r="A9" s="63">
        <f>A8+1</f>
        <v>5</v>
      </c>
      <c r="B9" s="248" t="s">
        <v>36</v>
      </c>
      <c r="C9" s="243"/>
      <c r="D9" s="229">
        <v>5</v>
      </c>
      <c r="E9" s="230">
        <f t="shared" si="0"/>
        <v>30</v>
      </c>
      <c r="F9" s="244">
        <v>181</v>
      </c>
      <c r="G9" s="245">
        <v>193</v>
      </c>
      <c r="H9" s="245">
        <v>171</v>
      </c>
      <c r="I9" s="246">
        <v>165</v>
      </c>
      <c r="J9" s="244">
        <v>161</v>
      </c>
      <c r="K9" s="246">
        <v>198</v>
      </c>
      <c r="L9" s="244">
        <v>150</v>
      </c>
      <c r="M9" s="246">
        <v>216</v>
      </c>
      <c r="N9" s="247"/>
      <c r="O9" s="237">
        <f t="shared" si="1"/>
        <v>366</v>
      </c>
      <c r="P9" s="250">
        <f t="shared" si="2"/>
        <v>1435</v>
      </c>
      <c r="Q9" s="239">
        <f t="shared" si="3"/>
        <v>1465</v>
      </c>
      <c r="R9" s="240">
        <f t="shared" si="4"/>
        <v>179.375</v>
      </c>
      <c r="S9" s="241">
        <v>31</v>
      </c>
      <c r="T9" s="75">
        <v>42</v>
      </c>
    </row>
    <row r="10" spans="1:20" ht="12.75">
      <c r="A10" s="63">
        <f>A9+1</f>
        <v>6</v>
      </c>
      <c r="B10" s="248" t="s">
        <v>11</v>
      </c>
      <c r="C10" s="243"/>
      <c r="D10" s="229">
        <v>8</v>
      </c>
      <c r="E10" s="230">
        <f t="shared" si="0"/>
        <v>48</v>
      </c>
      <c r="F10" s="244">
        <v>181</v>
      </c>
      <c r="G10" s="245">
        <v>126</v>
      </c>
      <c r="H10" s="245">
        <v>215</v>
      </c>
      <c r="I10" s="246">
        <v>168</v>
      </c>
      <c r="J10" s="244">
        <v>160</v>
      </c>
      <c r="K10" s="246">
        <v>183</v>
      </c>
      <c r="L10" s="244">
        <v>175</v>
      </c>
      <c r="M10" s="246">
        <v>178</v>
      </c>
      <c r="N10" s="247"/>
      <c r="O10" s="237">
        <f t="shared" si="1"/>
        <v>353</v>
      </c>
      <c r="P10" s="250">
        <f t="shared" si="2"/>
        <v>1386</v>
      </c>
      <c r="Q10" s="239">
        <f t="shared" si="3"/>
        <v>1434</v>
      </c>
      <c r="R10" s="240">
        <f t="shared" si="4"/>
        <v>173.25</v>
      </c>
      <c r="S10" s="241">
        <v>30</v>
      </c>
      <c r="T10" s="75">
        <v>39</v>
      </c>
    </row>
    <row r="11" spans="1:20" ht="12.75">
      <c r="A11" s="63">
        <v>7</v>
      </c>
      <c r="B11" s="248" t="s">
        <v>10</v>
      </c>
      <c r="C11" s="243"/>
      <c r="D11" s="229">
        <v>8</v>
      </c>
      <c r="E11" s="230">
        <f t="shared" si="0"/>
        <v>48</v>
      </c>
      <c r="F11" s="244">
        <v>181</v>
      </c>
      <c r="G11" s="245">
        <v>245</v>
      </c>
      <c r="H11" s="245">
        <v>135</v>
      </c>
      <c r="I11" s="246">
        <v>185</v>
      </c>
      <c r="J11" s="244">
        <v>142</v>
      </c>
      <c r="K11" s="246">
        <v>135</v>
      </c>
      <c r="L11" s="244">
        <v>152</v>
      </c>
      <c r="M11" s="246">
        <v>196</v>
      </c>
      <c r="N11" s="247"/>
      <c r="O11" s="237">
        <f t="shared" si="1"/>
        <v>348</v>
      </c>
      <c r="P11" s="250">
        <f t="shared" si="2"/>
        <v>1371</v>
      </c>
      <c r="Q11" s="239">
        <f t="shared" si="3"/>
        <v>1419</v>
      </c>
      <c r="R11" s="240">
        <f t="shared" si="4"/>
        <v>171.375</v>
      </c>
      <c r="S11" s="241">
        <v>29</v>
      </c>
      <c r="T11" s="75">
        <v>36</v>
      </c>
    </row>
    <row r="12" spans="1:20" ht="12.75">
      <c r="A12" s="63">
        <f aca="true" t="shared" si="5" ref="A12:A39">A11+1</f>
        <v>8</v>
      </c>
      <c r="B12" s="248" t="s">
        <v>13</v>
      </c>
      <c r="C12" s="243"/>
      <c r="D12" s="229">
        <v>9</v>
      </c>
      <c r="E12" s="230">
        <f t="shared" si="0"/>
        <v>54</v>
      </c>
      <c r="F12" s="244">
        <v>174</v>
      </c>
      <c r="G12" s="245">
        <v>226</v>
      </c>
      <c r="H12" s="245">
        <v>176</v>
      </c>
      <c r="I12" s="246">
        <v>155</v>
      </c>
      <c r="J12" s="244">
        <v>137</v>
      </c>
      <c r="K12" s="246">
        <v>188</v>
      </c>
      <c r="L12" s="244">
        <v>153</v>
      </c>
      <c r="M12" s="246">
        <v>185</v>
      </c>
      <c r="N12" s="247"/>
      <c r="O12" s="237">
        <f t="shared" si="1"/>
        <v>338</v>
      </c>
      <c r="P12" s="250">
        <f t="shared" si="2"/>
        <v>1394</v>
      </c>
      <c r="Q12" s="239">
        <f t="shared" si="3"/>
        <v>1448</v>
      </c>
      <c r="R12" s="240">
        <f t="shared" si="4"/>
        <v>174.25</v>
      </c>
      <c r="S12" s="241">
        <v>28</v>
      </c>
      <c r="T12" s="75">
        <v>34</v>
      </c>
    </row>
    <row r="13" spans="1:20" ht="12.75">
      <c r="A13" s="63">
        <f t="shared" si="5"/>
        <v>9</v>
      </c>
      <c r="B13" s="248" t="s">
        <v>23</v>
      </c>
      <c r="C13" s="243"/>
      <c r="D13" s="229">
        <v>16</v>
      </c>
      <c r="E13" s="230">
        <f t="shared" si="0"/>
        <v>96</v>
      </c>
      <c r="F13" s="244">
        <v>207</v>
      </c>
      <c r="G13" s="245">
        <v>149</v>
      </c>
      <c r="H13" s="245">
        <v>175</v>
      </c>
      <c r="I13" s="246">
        <v>180</v>
      </c>
      <c r="J13" s="244">
        <v>182</v>
      </c>
      <c r="K13" s="246">
        <v>208</v>
      </c>
      <c r="L13" s="244">
        <v>184</v>
      </c>
      <c r="M13" s="246">
        <v>135</v>
      </c>
      <c r="N13" s="247"/>
      <c r="O13" s="237">
        <f t="shared" si="1"/>
        <v>319</v>
      </c>
      <c r="P13" s="250">
        <f t="shared" si="2"/>
        <v>1420</v>
      </c>
      <c r="Q13" s="239">
        <f t="shared" si="3"/>
        <v>1516</v>
      </c>
      <c r="R13" s="240">
        <f t="shared" si="4"/>
        <v>177.5</v>
      </c>
      <c r="S13" s="241">
        <v>27</v>
      </c>
      <c r="T13" s="75">
        <v>32</v>
      </c>
    </row>
    <row r="14" spans="1:20" ht="12.75">
      <c r="A14" s="63">
        <f t="shared" si="5"/>
        <v>10</v>
      </c>
      <c r="B14" s="242" t="s">
        <v>33</v>
      </c>
      <c r="C14" s="243"/>
      <c r="D14" s="229">
        <v>3</v>
      </c>
      <c r="E14" s="230">
        <f t="shared" si="0"/>
        <v>18</v>
      </c>
      <c r="F14" s="244">
        <v>169</v>
      </c>
      <c r="G14" s="245">
        <v>187</v>
      </c>
      <c r="H14" s="245">
        <v>194</v>
      </c>
      <c r="I14" s="246">
        <v>245</v>
      </c>
      <c r="J14" s="244">
        <v>199</v>
      </c>
      <c r="K14" s="246">
        <v>179</v>
      </c>
      <c r="L14" s="244">
        <v>152</v>
      </c>
      <c r="M14" s="246">
        <v>163</v>
      </c>
      <c r="N14" s="247"/>
      <c r="O14" s="237">
        <f t="shared" si="1"/>
        <v>315</v>
      </c>
      <c r="P14" s="250">
        <f t="shared" si="2"/>
        <v>1488</v>
      </c>
      <c r="Q14" s="239">
        <f t="shared" si="3"/>
        <v>1506</v>
      </c>
      <c r="R14" s="240">
        <f t="shared" si="4"/>
        <v>186</v>
      </c>
      <c r="S14" s="241">
        <v>26</v>
      </c>
      <c r="T14" s="75">
        <v>30</v>
      </c>
    </row>
    <row r="15" spans="1:20" ht="12.75">
      <c r="A15" s="63">
        <f t="shared" si="5"/>
        <v>11</v>
      </c>
      <c r="B15" s="242" t="s">
        <v>90</v>
      </c>
      <c r="C15" s="243"/>
      <c r="D15" s="229">
        <v>16</v>
      </c>
      <c r="E15" s="230">
        <f t="shared" si="0"/>
        <v>96</v>
      </c>
      <c r="F15" s="244">
        <v>190</v>
      </c>
      <c r="G15" s="245">
        <v>215</v>
      </c>
      <c r="H15" s="245">
        <v>207</v>
      </c>
      <c r="I15" s="246">
        <v>166</v>
      </c>
      <c r="J15" s="244">
        <v>168</v>
      </c>
      <c r="K15" s="246">
        <v>155</v>
      </c>
      <c r="L15" s="244">
        <v>133</v>
      </c>
      <c r="M15" s="246">
        <v>166</v>
      </c>
      <c r="N15" s="247"/>
      <c r="O15" s="237">
        <f t="shared" si="1"/>
        <v>299</v>
      </c>
      <c r="P15" s="250">
        <f t="shared" si="2"/>
        <v>1400</v>
      </c>
      <c r="Q15" s="239">
        <f t="shared" si="3"/>
        <v>1496</v>
      </c>
      <c r="R15" s="240">
        <f t="shared" si="4"/>
        <v>175</v>
      </c>
      <c r="S15" s="241">
        <v>25</v>
      </c>
      <c r="T15" s="75">
        <v>28</v>
      </c>
    </row>
    <row r="16" spans="1:20" ht="13.5" thickBot="1">
      <c r="A16" s="82">
        <f t="shared" si="5"/>
        <v>12</v>
      </c>
      <c r="B16" s="268" t="s">
        <v>19</v>
      </c>
      <c r="C16" s="252"/>
      <c r="D16" s="253">
        <v>10</v>
      </c>
      <c r="E16" s="254">
        <f t="shared" si="0"/>
        <v>60</v>
      </c>
      <c r="F16" s="255">
        <v>176</v>
      </c>
      <c r="G16" s="256">
        <v>197</v>
      </c>
      <c r="H16" s="256">
        <v>139</v>
      </c>
      <c r="I16" s="257">
        <v>204</v>
      </c>
      <c r="J16" s="255">
        <v>152</v>
      </c>
      <c r="K16" s="257">
        <v>184</v>
      </c>
      <c r="L16" s="255">
        <v>138</v>
      </c>
      <c r="M16" s="257">
        <v>134</v>
      </c>
      <c r="N16" s="258"/>
      <c r="O16" s="259">
        <f t="shared" si="1"/>
        <v>272</v>
      </c>
      <c r="P16" s="269">
        <f t="shared" si="2"/>
        <v>1324</v>
      </c>
      <c r="Q16" s="261">
        <f t="shared" si="3"/>
        <v>1384</v>
      </c>
      <c r="R16" s="262">
        <f t="shared" si="4"/>
        <v>165.5</v>
      </c>
      <c r="S16" s="263">
        <v>24</v>
      </c>
      <c r="T16" s="98">
        <v>26</v>
      </c>
    </row>
    <row r="17" spans="1:20" ht="13.5" thickTop="1">
      <c r="A17" s="46">
        <f t="shared" si="5"/>
        <v>13</v>
      </c>
      <c r="B17" s="264" t="s">
        <v>37</v>
      </c>
      <c r="C17" s="384" t="s">
        <v>69</v>
      </c>
      <c r="D17" s="265">
        <v>5</v>
      </c>
      <c r="E17" s="266">
        <f t="shared" si="0"/>
        <v>30</v>
      </c>
      <c r="F17" s="231">
        <v>161</v>
      </c>
      <c r="G17" s="232">
        <v>181</v>
      </c>
      <c r="H17" s="232">
        <v>169</v>
      </c>
      <c r="I17" s="233">
        <v>155</v>
      </c>
      <c r="J17" s="231">
        <v>200</v>
      </c>
      <c r="K17" s="233">
        <v>173</v>
      </c>
      <c r="L17" s="231"/>
      <c r="M17" s="233"/>
      <c r="N17" s="236"/>
      <c r="O17" s="283"/>
      <c r="P17" s="250">
        <f t="shared" si="2"/>
        <v>1039</v>
      </c>
      <c r="Q17" s="239">
        <f t="shared" si="3"/>
        <v>1069</v>
      </c>
      <c r="R17" s="240">
        <f t="shared" si="4"/>
        <v>173.16666666666666</v>
      </c>
      <c r="S17" s="267">
        <v>23</v>
      </c>
      <c r="T17" s="105">
        <v>24</v>
      </c>
    </row>
    <row r="18" spans="1:20" ht="12.75">
      <c r="A18" s="63">
        <f t="shared" si="5"/>
        <v>14</v>
      </c>
      <c r="B18" s="248" t="s">
        <v>64</v>
      </c>
      <c r="C18" s="243"/>
      <c r="D18" s="229">
        <v>18</v>
      </c>
      <c r="E18" s="230">
        <f t="shared" si="0"/>
        <v>108</v>
      </c>
      <c r="F18" s="244">
        <v>169</v>
      </c>
      <c r="G18" s="245">
        <v>156</v>
      </c>
      <c r="H18" s="245">
        <v>166</v>
      </c>
      <c r="I18" s="246">
        <v>179</v>
      </c>
      <c r="J18" s="244">
        <v>165</v>
      </c>
      <c r="K18" s="246">
        <v>126</v>
      </c>
      <c r="L18" s="244"/>
      <c r="M18" s="246"/>
      <c r="N18" s="247"/>
      <c r="O18" s="284"/>
      <c r="P18" s="250">
        <f t="shared" si="2"/>
        <v>961</v>
      </c>
      <c r="Q18" s="239">
        <f t="shared" si="3"/>
        <v>1069</v>
      </c>
      <c r="R18" s="240">
        <f t="shared" si="4"/>
        <v>160.16666666666666</v>
      </c>
      <c r="S18" s="241">
        <v>22</v>
      </c>
      <c r="T18" s="75">
        <v>23</v>
      </c>
    </row>
    <row r="19" spans="1:20" ht="12.75">
      <c r="A19" s="63">
        <f t="shared" si="5"/>
        <v>15</v>
      </c>
      <c r="B19" s="248" t="s">
        <v>73</v>
      </c>
      <c r="C19" s="243"/>
      <c r="D19" s="229">
        <v>14</v>
      </c>
      <c r="E19" s="230">
        <f t="shared" si="0"/>
        <v>84</v>
      </c>
      <c r="F19" s="244">
        <v>132</v>
      </c>
      <c r="G19" s="245">
        <v>161</v>
      </c>
      <c r="H19" s="245">
        <v>192</v>
      </c>
      <c r="I19" s="246">
        <v>156</v>
      </c>
      <c r="J19" s="244">
        <v>168</v>
      </c>
      <c r="K19" s="246">
        <v>174</v>
      </c>
      <c r="L19" s="244"/>
      <c r="M19" s="246"/>
      <c r="N19" s="247"/>
      <c r="O19" s="284"/>
      <c r="P19" s="250">
        <f t="shared" si="2"/>
        <v>983</v>
      </c>
      <c r="Q19" s="239">
        <f t="shared" si="3"/>
        <v>1067</v>
      </c>
      <c r="R19" s="240">
        <f t="shared" si="4"/>
        <v>163.83333333333334</v>
      </c>
      <c r="S19" s="241">
        <v>21</v>
      </c>
      <c r="T19" s="75">
        <v>22</v>
      </c>
    </row>
    <row r="20" spans="1:20" ht="12.75">
      <c r="A20" s="63">
        <f t="shared" si="5"/>
        <v>16</v>
      </c>
      <c r="B20" s="248" t="s">
        <v>76</v>
      </c>
      <c r="C20" s="243"/>
      <c r="D20" s="229">
        <v>5</v>
      </c>
      <c r="E20" s="230">
        <f t="shared" si="0"/>
        <v>30</v>
      </c>
      <c r="F20" s="244">
        <v>186</v>
      </c>
      <c r="G20" s="245">
        <v>202</v>
      </c>
      <c r="H20" s="245">
        <v>170</v>
      </c>
      <c r="I20" s="246">
        <v>174</v>
      </c>
      <c r="J20" s="244">
        <v>171</v>
      </c>
      <c r="K20" s="246">
        <v>129</v>
      </c>
      <c r="L20" s="244"/>
      <c r="M20" s="246"/>
      <c r="N20" s="247"/>
      <c r="O20" s="284"/>
      <c r="P20" s="250">
        <f t="shared" si="2"/>
        <v>1032</v>
      </c>
      <c r="Q20" s="239">
        <f t="shared" si="3"/>
        <v>1062</v>
      </c>
      <c r="R20" s="240">
        <f t="shared" si="4"/>
        <v>172</v>
      </c>
      <c r="S20" s="241">
        <v>20</v>
      </c>
      <c r="T20" s="75">
        <v>21</v>
      </c>
    </row>
    <row r="21" spans="1:20" ht="12.75">
      <c r="A21" s="63">
        <f t="shared" si="5"/>
        <v>17</v>
      </c>
      <c r="B21" s="242" t="s">
        <v>91</v>
      </c>
      <c r="C21" s="243"/>
      <c r="D21" s="229">
        <v>18</v>
      </c>
      <c r="E21" s="230">
        <f t="shared" si="0"/>
        <v>108</v>
      </c>
      <c r="F21" s="244">
        <v>145</v>
      </c>
      <c r="G21" s="245">
        <v>155</v>
      </c>
      <c r="H21" s="245">
        <v>151</v>
      </c>
      <c r="I21" s="246">
        <v>189</v>
      </c>
      <c r="J21" s="244">
        <v>152</v>
      </c>
      <c r="K21" s="246">
        <v>162</v>
      </c>
      <c r="L21" s="244"/>
      <c r="M21" s="246"/>
      <c r="N21" s="247"/>
      <c r="O21" s="284"/>
      <c r="P21" s="238">
        <f t="shared" si="2"/>
        <v>954</v>
      </c>
      <c r="Q21" s="239">
        <f t="shared" si="3"/>
        <v>1062</v>
      </c>
      <c r="R21" s="240">
        <f t="shared" si="4"/>
        <v>159</v>
      </c>
      <c r="S21" s="241">
        <v>19</v>
      </c>
      <c r="T21" s="75">
        <v>20</v>
      </c>
    </row>
    <row r="22" spans="1:20" ht="12.75">
      <c r="A22" s="63">
        <f t="shared" si="5"/>
        <v>18</v>
      </c>
      <c r="B22" s="248" t="s">
        <v>28</v>
      </c>
      <c r="C22" s="243"/>
      <c r="D22" s="229">
        <v>16</v>
      </c>
      <c r="E22" s="230">
        <f t="shared" si="0"/>
        <v>96</v>
      </c>
      <c r="F22" s="244">
        <v>132</v>
      </c>
      <c r="G22" s="245">
        <v>176</v>
      </c>
      <c r="H22" s="245">
        <v>178</v>
      </c>
      <c r="I22" s="246">
        <v>149</v>
      </c>
      <c r="J22" s="244">
        <v>170</v>
      </c>
      <c r="K22" s="246">
        <v>152</v>
      </c>
      <c r="L22" s="244"/>
      <c r="M22" s="246"/>
      <c r="N22" s="247"/>
      <c r="O22" s="284"/>
      <c r="P22" s="250">
        <f t="shared" si="2"/>
        <v>957</v>
      </c>
      <c r="Q22" s="239">
        <f t="shared" si="3"/>
        <v>1053</v>
      </c>
      <c r="R22" s="240">
        <f t="shared" si="4"/>
        <v>159.5</v>
      </c>
      <c r="S22" s="241">
        <v>18</v>
      </c>
      <c r="T22" s="75">
        <v>19</v>
      </c>
    </row>
    <row r="23" spans="1:20" ht="12.75">
      <c r="A23" s="63">
        <f t="shared" si="5"/>
        <v>19</v>
      </c>
      <c r="B23" s="248" t="s">
        <v>12</v>
      </c>
      <c r="C23" s="243"/>
      <c r="D23" s="229">
        <v>10</v>
      </c>
      <c r="E23" s="230">
        <f t="shared" si="0"/>
        <v>60</v>
      </c>
      <c r="F23" s="244">
        <v>198</v>
      </c>
      <c r="G23" s="245">
        <v>171</v>
      </c>
      <c r="H23" s="245">
        <v>159</v>
      </c>
      <c r="I23" s="246">
        <v>134</v>
      </c>
      <c r="J23" s="244">
        <v>160</v>
      </c>
      <c r="K23" s="246">
        <v>167</v>
      </c>
      <c r="L23" s="244"/>
      <c r="M23" s="246"/>
      <c r="N23" s="247"/>
      <c r="O23" s="284"/>
      <c r="P23" s="250">
        <f t="shared" si="2"/>
        <v>989</v>
      </c>
      <c r="Q23" s="239">
        <f t="shared" si="3"/>
        <v>1049</v>
      </c>
      <c r="R23" s="240">
        <f t="shared" si="4"/>
        <v>164.83333333333334</v>
      </c>
      <c r="S23" s="241">
        <v>17</v>
      </c>
      <c r="T23" s="75">
        <v>18</v>
      </c>
    </row>
    <row r="24" spans="1:20" ht="12.75">
      <c r="A24" s="63">
        <f t="shared" si="5"/>
        <v>20</v>
      </c>
      <c r="B24" s="248" t="s">
        <v>66</v>
      </c>
      <c r="C24" s="243"/>
      <c r="D24" s="229">
        <v>10</v>
      </c>
      <c r="E24" s="230">
        <f t="shared" si="0"/>
        <v>60</v>
      </c>
      <c r="F24" s="244">
        <v>157</v>
      </c>
      <c r="G24" s="245">
        <v>184</v>
      </c>
      <c r="H24" s="245">
        <v>233</v>
      </c>
      <c r="I24" s="246">
        <v>154</v>
      </c>
      <c r="J24" s="244">
        <v>133</v>
      </c>
      <c r="K24" s="246">
        <v>124</v>
      </c>
      <c r="L24" s="244"/>
      <c r="M24" s="246"/>
      <c r="N24" s="247"/>
      <c r="O24" s="284"/>
      <c r="P24" s="250">
        <f t="shared" si="2"/>
        <v>985</v>
      </c>
      <c r="Q24" s="239">
        <f t="shared" si="3"/>
        <v>1045</v>
      </c>
      <c r="R24" s="240">
        <f t="shared" si="4"/>
        <v>164.16666666666666</v>
      </c>
      <c r="S24" s="241">
        <v>16</v>
      </c>
      <c r="T24" s="75">
        <v>17</v>
      </c>
    </row>
    <row r="25" spans="1:20" ht="12.75">
      <c r="A25" s="63">
        <f t="shared" si="5"/>
        <v>21</v>
      </c>
      <c r="B25" s="242" t="s">
        <v>92</v>
      </c>
      <c r="C25" s="243"/>
      <c r="D25" s="229">
        <v>10</v>
      </c>
      <c r="E25" s="230">
        <f t="shared" si="0"/>
        <v>60</v>
      </c>
      <c r="F25" s="244">
        <v>147</v>
      </c>
      <c r="G25" s="245">
        <v>200</v>
      </c>
      <c r="H25" s="245">
        <v>179</v>
      </c>
      <c r="I25" s="246">
        <v>162</v>
      </c>
      <c r="J25" s="244">
        <v>136</v>
      </c>
      <c r="K25" s="246">
        <v>143</v>
      </c>
      <c r="L25" s="244"/>
      <c r="M25" s="246"/>
      <c r="N25" s="247"/>
      <c r="O25" s="284"/>
      <c r="P25" s="238">
        <f t="shared" si="2"/>
        <v>967</v>
      </c>
      <c r="Q25" s="239">
        <f t="shared" si="3"/>
        <v>1027</v>
      </c>
      <c r="R25" s="240">
        <f t="shared" si="4"/>
        <v>161.16666666666666</v>
      </c>
      <c r="S25" s="241">
        <v>15</v>
      </c>
      <c r="T25" s="75">
        <v>16</v>
      </c>
    </row>
    <row r="26" spans="1:20" ht="12.75">
      <c r="A26" s="63">
        <f t="shared" si="5"/>
        <v>22</v>
      </c>
      <c r="B26" s="248" t="s">
        <v>34</v>
      </c>
      <c r="C26" s="243"/>
      <c r="D26" s="229">
        <v>8</v>
      </c>
      <c r="E26" s="230">
        <f t="shared" si="0"/>
        <v>48</v>
      </c>
      <c r="F26" s="244">
        <v>163</v>
      </c>
      <c r="G26" s="245">
        <v>144</v>
      </c>
      <c r="H26" s="245">
        <v>135</v>
      </c>
      <c r="I26" s="246">
        <v>182</v>
      </c>
      <c r="J26" s="244">
        <v>187</v>
      </c>
      <c r="K26" s="246">
        <v>159</v>
      </c>
      <c r="L26" s="244"/>
      <c r="M26" s="246"/>
      <c r="N26" s="247"/>
      <c r="O26" s="284"/>
      <c r="P26" s="250">
        <f t="shared" si="2"/>
        <v>970</v>
      </c>
      <c r="Q26" s="239">
        <f t="shared" si="3"/>
        <v>1018</v>
      </c>
      <c r="R26" s="240">
        <f t="shared" si="4"/>
        <v>161.66666666666666</v>
      </c>
      <c r="S26" s="241">
        <v>14</v>
      </c>
      <c r="T26" s="75">
        <v>15</v>
      </c>
    </row>
    <row r="27" spans="1:20" ht="12.75">
      <c r="A27" s="63">
        <f t="shared" si="5"/>
        <v>23</v>
      </c>
      <c r="B27" s="248" t="s">
        <v>38</v>
      </c>
      <c r="C27" s="243"/>
      <c r="D27" s="229">
        <v>8</v>
      </c>
      <c r="E27" s="230">
        <f t="shared" si="0"/>
        <v>48</v>
      </c>
      <c r="F27" s="244">
        <v>146</v>
      </c>
      <c r="G27" s="245">
        <v>194</v>
      </c>
      <c r="H27" s="245">
        <v>166</v>
      </c>
      <c r="I27" s="246">
        <v>159</v>
      </c>
      <c r="J27" s="244">
        <v>136</v>
      </c>
      <c r="K27" s="246">
        <v>153</v>
      </c>
      <c r="L27" s="244"/>
      <c r="M27" s="246"/>
      <c r="N27" s="247"/>
      <c r="O27" s="284"/>
      <c r="P27" s="250">
        <f t="shared" si="2"/>
        <v>954</v>
      </c>
      <c r="Q27" s="239">
        <f t="shared" si="3"/>
        <v>1002</v>
      </c>
      <c r="R27" s="240">
        <f t="shared" si="4"/>
        <v>159</v>
      </c>
      <c r="S27" s="241">
        <v>13</v>
      </c>
      <c r="T27" s="75">
        <v>14</v>
      </c>
    </row>
    <row r="28" spans="1:20" ht="13.5" thickBot="1">
      <c r="A28" s="82">
        <f t="shared" si="5"/>
        <v>24</v>
      </c>
      <c r="B28" s="268" t="s">
        <v>26</v>
      </c>
      <c r="C28" s="252"/>
      <c r="D28" s="253">
        <v>10</v>
      </c>
      <c r="E28" s="254">
        <f t="shared" si="0"/>
        <v>60</v>
      </c>
      <c r="F28" s="255">
        <v>151</v>
      </c>
      <c r="G28" s="256">
        <v>150</v>
      </c>
      <c r="H28" s="256">
        <v>136</v>
      </c>
      <c r="I28" s="257">
        <v>196</v>
      </c>
      <c r="J28" s="255">
        <v>135</v>
      </c>
      <c r="K28" s="257">
        <v>158</v>
      </c>
      <c r="L28" s="255"/>
      <c r="M28" s="257"/>
      <c r="N28" s="258"/>
      <c r="O28" s="285"/>
      <c r="P28" s="269">
        <f t="shared" si="2"/>
        <v>926</v>
      </c>
      <c r="Q28" s="261">
        <f t="shared" si="3"/>
        <v>986</v>
      </c>
      <c r="R28" s="262">
        <f t="shared" si="4"/>
        <v>154.33333333333334</v>
      </c>
      <c r="S28" s="263">
        <v>12</v>
      </c>
      <c r="T28" s="98">
        <v>13</v>
      </c>
    </row>
    <row r="29" spans="1:20" ht="13.5" thickTop="1">
      <c r="A29" s="46">
        <f t="shared" si="5"/>
        <v>25</v>
      </c>
      <c r="B29" s="264" t="s">
        <v>31</v>
      </c>
      <c r="C29" s="228"/>
      <c r="D29" s="265">
        <v>5</v>
      </c>
      <c r="E29" s="266">
        <f t="shared" si="0"/>
        <v>20</v>
      </c>
      <c r="F29" s="231">
        <v>180</v>
      </c>
      <c r="G29" s="232">
        <v>164</v>
      </c>
      <c r="H29" s="232">
        <v>204</v>
      </c>
      <c r="I29" s="233">
        <v>189</v>
      </c>
      <c r="J29" s="231"/>
      <c r="K29" s="233"/>
      <c r="L29" s="231"/>
      <c r="M29" s="233"/>
      <c r="N29" s="236"/>
      <c r="O29" s="283"/>
      <c r="P29" s="250">
        <f t="shared" si="2"/>
        <v>737</v>
      </c>
      <c r="Q29" s="239">
        <f t="shared" si="3"/>
        <v>757</v>
      </c>
      <c r="R29" s="240">
        <f t="shared" si="4"/>
        <v>184.25</v>
      </c>
      <c r="S29" s="267">
        <v>11</v>
      </c>
      <c r="T29" s="105">
        <v>12</v>
      </c>
    </row>
    <row r="30" spans="1:20" ht="12.75">
      <c r="A30" s="63">
        <f t="shared" si="5"/>
        <v>26</v>
      </c>
      <c r="B30" s="242" t="s">
        <v>21</v>
      </c>
      <c r="C30" s="243"/>
      <c r="D30" s="229">
        <v>16</v>
      </c>
      <c r="E30" s="230">
        <f t="shared" si="0"/>
        <v>64</v>
      </c>
      <c r="F30" s="244">
        <v>156</v>
      </c>
      <c r="G30" s="245">
        <v>172</v>
      </c>
      <c r="H30" s="245">
        <v>192</v>
      </c>
      <c r="I30" s="246">
        <v>143</v>
      </c>
      <c r="J30" s="244"/>
      <c r="K30" s="246"/>
      <c r="L30" s="244"/>
      <c r="M30" s="246"/>
      <c r="N30" s="247"/>
      <c r="O30" s="284"/>
      <c r="P30" s="250">
        <f t="shared" si="2"/>
        <v>663</v>
      </c>
      <c r="Q30" s="239">
        <f t="shared" si="3"/>
        <v>727</v>
      </c>
      <c r="R30" s="240">
        <f t="shared" si="4"/>
        <v>165.75</v>
      </c>
      <c r="S30" s="241">
        <v>10</v>
      </c>
      <c r="T30" s="75">
        <v>11</v>
      </c>
    </row>
    <row r="31" spans="1:20" ht="12.75">
      <c r="A31" s="63">
        <f t="shared" si="5"/>
        <v>27</v>
      </c>
      <c r="B31" s="248" t="s">
        <v>15</v>
      </c>
      <c r="C31" s="243"/>
      <c r="D31" s="229">
        <v>8</v>
      </c>
      <c r="E31" s="230">
        <f t="shared" si="0"/>
        <v>32</v>
      </c>
      <c r="F31" s="244">
        <v>166</v>
      </c>
      <c r="G31" s="245">
        <v>156</v>
      </c>
      <c r="H31" s="245">
        <v>167</v>
      </c>
      <c r="I31" s="246">
        <v>158</v>
      </c>
      <c r="J31" s="244"/>
      <c r="K31" s="246"/>
      <c r="L31" s="244"/>
      <c r="M31" s="246"/>
      <c r="N31" s="247"/>
      <c r="O31" s="284"/>
      <c r="P31" s="238">
        <f t="shared" si="2"/>
        <v>647</v>
      </c>
      <c r="Q31" s="239">
        <f t="shared" si="3"/>
        <v>679</v>
      </c>
      <c r="R31" s="240">
        <f t="shared" si="4"/>
        <v>161.75</v>
      </c>
      <c r="S31" s="241">
        <v>9</v>
      </c>
      <c r="T31" s="75">
        <v>10</v>
      </c>
    </row>
    <row r="32" spans="1:20" ht="12.75">
      <c r="A32" s="63">
        <f t="shared" si="5"/>
        <v>28</v>
      </c>
      <c r="B32" s="248" t="s">
        <v>67</v>
      </c>
      <c r="C32" s="243"/>
      <c r="D32" s="229">
        <v>5</v>
      </c>
      <c r="E32" s="230">
        <f t="shared" si="0"/>
        <v>20</v>
      </c>
      <c r="F32" s="244">
        <v>168</v>
      </c>
      <c r="G32" s="245">
        <v>154</v>
      </c>
      <c r="H32" s="245">
        <v>158</v>
      </c>
      <c r="I32" s="246">
        <v>166</v>
      </c>
      <c r="J32" s="244"/>
      <c r="K32" s="246"/>
      <c r="L32" s="244"/>
      <c r="M32" s="246"/>
      <c r="N32" s="247"/>
      <c r="O32" s="284"/>
      <c r="P32" s="250">
        <f t="shared" si="2"/>
        <v>646</v>
      </c>
      <c r="Q32" s="239">
        <f t="shared" si="3"/>
        <v>666</v>
      </c>
      <c r="R32" s="240">
        <f t="shared" si="4"/>
        <v>161.5</v>
      </c>
      <c r="S32" s="241">
        <v>8</v>
      </c>
      <c r="T32" s="75">
        <v>9</v>
      </c>
    </row>
    <row r="33" spans="1:20" ht="12.75">
      <c r="A33" s="63">
        <f t="shared" si="5"/>
        <v>29</v>
      </c>
      <c r="B33" s="248" t="s">
        <v>68</v>
      </c>
      <c r="C33" s="243"/>
      <c r="D33" s="229">
        <v>12</v>
      </c>
      <c r="E33" s="230">
        <f t="shared" si="0"/>
        <v>48</v>
      </c>
      <c r="F33" s="244">
        <v>125</v>
      </c>
      <c r="G33" s="245">
        <v>159</v>
      </c>
      <c r="H33" s="245">
        <v>184</v>
      </c>
      <c r="I33" s="246">
        <v>142</v>
      </c>
      <c r="J33" s="244"/>
      <c r="K33" s="246"/>
      <c r="L33" s="244"/>
      <c r="M33" s="246"/>
      <c r="N33" s="247"/>
      <c r="O33" s="284"/>
      <c r="P33" s="250">
        <f t="shared" si="2"/>
        <v>610</v>
      </c>
      <c r="Q33" s="239">
        <f t="shared" si="3"/>
        <v>658</v>
      </c>
      <c r="R33" s="240">
        <f t="shared" si="4"/>
        <v>152.5</v>
      </c>
      <c r="S33" s="241">
        <v>7</v>
      </c>
      <c r="T33" s="75">
        <v>8</v>
      </c>
    </row>
    <row r="34" spans="1:20" ht="12.75">
      <c r="A34" s="63">
        <f t="shared" si="5"/>
        <v>30</v>
      </c>
      <c r="B34" s="248" t="s">
        <v>17</v>
      </c>
      <c r="C34" s="243"/>
      <c r="D34" s="229">
        <v>8</v>
      </c>
      <c r="E34" s="230">
        <f t="shared" si="0"/>
        <v>32</v>
      </c>
      <c r="F34" s="244">
        <v>138</v>
      </c>
      <c r="G34" s="245">
        <v>145</v>
      </c>
      <c r="H34" s="245">
        <v>192</v>
      </c>
      <c r="I34" s="246">
        <v>146</v>
      </c>
      <c r="J34" s="244"/>
      <c r="K34" s="246"/>
      <c r="L34" s="244"/>
      <c r="M34" s="246"/>
      <c r="N34" s="247"/>
      <c r="O34" s="284"/>
      <c r="P34" s="250">
        <f t="shared" si="2"/>
        <v>621</v>
      </c>
      <c r="Q34" s="239">
        <f t="shared" si="3"/>
        <v>653</v>
      </c>
      <c r="R34" s="240">
        <f t="shared" si="4"/>
        <v>155.25</v>
      </c>
      <c r="S34" s="241">
        <v>6</v>
      </c>
      <c r="T34" s="75">
        <v>7</v>
      </c>
    </row>
    <row r="35" spans="1:20" ht="12.75">
      <c r="A35" s="63">
        <f t="shared" si="5"/>
        <v>31</v>
      </c>
      <c r="B35" s="242" t="s">
        <v>93</v>
      </c>
      <c r="C35" s="243"/>
      <c r="D35" s="229">
        <v>12</v>
      </c>
      <c r="E35" s="230">
        <f t="shared" si="0"/>
        <v>48</v>
      </c>
      <c r="F35" s="244">
        <v>160</v>
      </c>
      <c r="G35" s="245">
        <v>125</v>
      </c>
      <c r="H35" s="245">
        <v>202</v>
      </c>
      <c r="I35" s="246">
        <v>114</v>
      </c>
      <c r="J35" s="244"/>
      <c r="K35" s="246"/>
      <c r="L35" s="244"/>
      <c r="M35" s="246"/>
      <c r="N35" s="247"/>
      <c r="O35" s="284"/>
      <c r="P35" s="250">
        <f t="shared" si="2"/>
        <v>601</v>
      </c>
      <c r="Q35" s="239">
        <f t="shared" si="3"/>
        <v>649</v>
      </c>
      <c r="R35" s="240">
        <f t="shared" si="4"/>
        <v>150.25</v>
      </c>
      <c r="S35" s="241">
        <v>5</v>
      </c>
      <c r="T35" s="75">
        <v>6</v>
      </c>
    </row>
    <row r="36" spans="1:20" ht="12.75">
      <c r="A36" s="63">
        <f t="shared" si="5"/>
        <v>32</v>
      </c>
      <c r="B36" s="248" t="s">
        <v>77</v>
      </c>
      <c r="C36" s="243"/>
      <c r="D36" s="229">
        <v>8</v>
      </c>
      <c r="E36" s="230">
        <f t="shared" si="0"/>
        <v>32</v>
      </c>
      <c r="F36" s="244">
        <v>135</v>
      </c>
      <c r="G36" s="245">
        <v>128</v>
      </c>
      <c r="H36" s="245">
        <v>156</v>
      </c>
      <c r="I36" s="246">
        <v>192</v>
      </c>
      <c r="J36" s="244"/>
      <c r="K36" s="246"/>
      <c r="L36" s="244"/>
      <c r="M36" s="246"/>
      <c r="N36" s="247"/>
      <c r="O36" s="284"/>
      <c r="P36" s="250">
        <f t="shared" si="2"/>
        <v>611</v>
      </c>
      <c r="Q36" s="239">
        <f t="shared" si="3"/>
        <v>643</v>
      </c>
      <c r="R36" s="240">
        <f t="shared" si="4"/>
        <v>152.75</v>
      </c>
      <c r="S36" s="241">
        <v>4</v>
      </c>
      <c r="T36" s="75">
        <v>5</v>
      </c>
    </row>
    <row r="37" spans="1:20" ht="12.75">
      <c r="A37" s="63">
        <f t="shared" si="5"/>
        <v>33</v>
      </c>
      <c r="B37" s="248" t="s">
        <v>35</v>
      </c>
      <c r="C37" s="243"/>
      <c r="D37" s="229">
        <v>14</v>
      </c>
      <c r="E37" s="230">
        <f t="shared" si="0"/>
        <v>56</v>
      </c>
      <c r="F37" s="244">
        <v>130</v>
      </c>
      <c r="G37" s="245">
        <v>124</v>
      </c>
      <c r="H37" s="245">
        <v>154</v>
      </c>
      <c r="I37" s="246">
        <v>168</v>
      </c>
      <c r="J37" s="244"/>
      <c r="K37" s="246"/>
      <c r="L37" s="244"/>
      <c r="M37" s="246"/>
      <c r="N37" s="247"/>
      <c r="O37" s="284"/>
      <c r="P37" s="250">
        <f t="shared" si="2"/>
        <v>576</v>
      </c>
      <c r="Q37" s="239">
        <f t="shared" si="3"/>
        <v>632</v>
      </c>
      <c r="R37" s="240">
        <f t="shared" si="4"/>
        <v>144</v>
      </c>
      <c r="S37" s="241">
        <v>3</v>
      </c>
      <c r="T37" s="75">
        <v>4</v>
      </c>
    </row>
    <row r="38" spans="1:20" ht="12.75">
      <c r="A38" s="63">
        <f t="shared" si="5"/>
        <v>34</v>
      </c>
      <c r="B38" s="242" t="s">
        <v>94</v>
      </c>
      <c r="C38" s="243"/>
      <c r="D38" s="229">
        <v>20</v>
      </c>
      <c r="E38" s="230">
        <f t="shared" si="0"/>
        <v>80</v>
      </c>
      <c r="F38" s="244">
        <v>158</v>
      </c>
      <c r="G38" s="245">
        <v>113</v>
      </c>
      <c r="H38" s="245">
        <v>116</v>
      </c>
      <c r="I38" s="246">
        <v>163</v>
      </c>
      <c r="J38" s="244"/>
      <c r="K38" s="246"/>
      <c r="L38" s="244"/>
      <c r="M38" s="246"/>
      <c r="N38" s="247"/>
      <c r="O38" s="284"/>
      <c r="P38" s="250">
        <f t="shared" si="2"/>
        <v>550</v>
      </c>
      <c r="Q38" s="239">
        <f t="shared" si="3"/>
        <v>630</v>
      </c>
      <c r="R38" s="240">
        <f t="shared" si="4"/>
        <v>137.5</v>
      </c>
      <c r="S38" s="241">
        <v>2</v>
      </c>
      <c r="T38" s="75">
        <v>3</v>
      </c>
    </row>
    <row r="39" spans="1:20" ht="13.5" thickBot="1">
      <c r="A39" s="63">
        <f t="shared" si="5"/>
        <v>35</v>
      </c>
      <c r="B39" s="385" t="s">
        <v>95</v>
      </c>
      <c r="C39" s="386"/>
      <c r="D39" s="387">
        <v>20</v>
      </c>
      <c r="E39" s="388">
        <f t="shared" si="0"/>
        <v>80</v>
      </c>
      <c r="F39" s="389">
        <v>116</v>
      </c>
      <c r="G39" s="390">
        <v>154</v>
      </c>
      <c r="H39" s="390">
        <v>136</v>
      </c>
      <c r="I39" s="391">
        <v>102</v>
      </c>
      <c r="J39" s="389"/>
      <c r="K39" s="391"/>
      <c r="L39" s="389"/>
      <c r="M39" s="391"/>
      <c r="N39" s="392"/>
      <c r="O39" s="393"/>
      <c r="P39" s="394">
        <f t="shared" si="2"/>
        <v>508</v>
      </c>
      <c r="Q39" s="395">
        <f t="shared" si="3"/>
        <v>588</v>
      </c>
      <c r="R39" s="396">
        <f t="shared" si="4"/>
        <v>127</v>
      </c>
      <c r="S39" s="397">
        <v>1</v>
      </c>
      <c r="T39" s="75">
        <v>2</v>
      </c>
    </row>
    <row r="40" spans="1:20" ht="13.5" thickTop="1">
      <c r="A40" s="399" t="s">
        <v>81</v>
      </c>
      <c r="B40" s="400" t="s">
        <v>19</v>
      </c>
      <c r="C40" s="401"/>
      <c r="D40" s="402"/>
      <c r="E40" s="403">
        <f aca="true" t="shared" si="6" ref="E40:E54">IF(D40&gt;0,D40*COUNT(F40:K40),"")</f>
      </c>
      <c r="F40" s="234">
        <v>155</v>
      </c>
      <c r="G40" s="404">
        <v>189</v>
      </c>
      <c r="H40" s="404">
        <v>155</v>
      </c>
      <c r="I40" s="235">
        <v>144</v>
      </c>
      <c r="J40" s="234"/>
      <c r="K40" s="235"/>
      <c r="L40" s="234"/>
      <c r="M40" s="235"/>
      <c r="N40" s="405"/>
      <c r="O40" s="406"/>
      <c r="P40" s="407">
        <f aca="true" t="shared" si="7" ref="P40:P54">SUM(F40:M40)</f>
        <v>643</v>
      </c>
      <c r="Q40" s="408">
        <f aca="true" t="shared" si="8" ref="Q40:Q54">SUM(E40:M40)</f>
        <v>643</v>
      </c>
      <c r="R40" s="409">
        <f aca="true" t="shared" si="9" ref="R40:R54">IF(ISERROR(AVERAGE(F40:M40)),"",AVERAGE(F40:M40))</f>
        <v>160.75</v>
      </c>
      <c r="S40" s="74"/>
      <c r="T40" s="75">
        <v>1</v>
      </c>
    </row>
    <row r="41" spans="1:20" ht="12.75">
      <c r="A41" s="410" t="s">
        <v>81</v>
      </c>
      <c r="B41" s="242" t="s">
        <v>64</v>
      </c>
      <c r="C41" s="243"/>
      <c r="D41" s="229"/>
      <c r="E41" s="230">
        <f t="shared" si="6"/>
      </c>
      <c r="F41" s="244">
        <v>91</v>
      </c>
      <c r="G41" s="245">
        <v>138</v>
      </c>
      <c r="H41" s="245">
        <v>146</v>
      </c>
      <c r="I41" s="246">
        <v>142</v>
      </c>
      <c r="J41" s="244"/>
      <c r="K41" s="246"/>
      <c r="L41" s="244"/>
      <c r="M41" s="246"/>
      <c r="N41" s="247"/>
      <c r="O41" s="284"/>
      <c r="P41" s="411">
        <f t="shared" si="7"/>
        <v>517</v>
      </c>
      <c r="Q41" s="412">
        <f t="shared" si="8"/>
        <v>517</v>
      </c>
      <c r="R41" s="413">
        <f t="shared" si="9"/>
        <v>129.25</v>
      </c>
      <c r="S41" s="74"/>
      <c r="T41" s="75"/>
    </row>
    <row r="42" spans="1:20" ht="12.75">
      <c r="A42" s="410" t="s">
        <v>81</v>
      </c>
      <c r="B42" s="242" t="s">
        <v>64</v>
      </c>
      <c r="C42" s="243"/>
      <c r="D42" s="229"/>
      <c r="E42" s="230">
        <f t="shared" si="6"/>
      </c>
      <c r="F42" s="244">
        <v>128</v>
      </c>
      <c r="G42" s="245">
        <v>119</v>
      </c>
      <c r="H42" s="245">
        <v>146</v>
      </c>
      <c r="I42" s="246">
        <v>159</v>
      </c>
      <c r="J42" s="244"/>
      <c r="K42" s="246"/>
      <c r="L42" s="244"/>
      <c r="M42" s="246"/>
      <c r="N42" s="247"/>
      <c r="O42" s="284"/>
      <c r="P42" s="411">
        <f t="shared" si="7"/>
        <v>552</v>
      </c>
      <c r="Q42" s="412">
        <f t="shared" si="8"/>
        <v>552</v>
      </c>
      <c r="R42" s="413">
        <f t="shared" si="9"/>
        <v>138</v>
      </c>
      <c r="S42" s="74"/>
      <c r="T42" s="75"/>
    </row>
    <row r="43" spans="1:20" ht="13.5" thickBot="1">
      <c r="A43" s="410" t="s">
        <v>81</v>
      </c>
      <c r="B43" s="242" t="s">
        <v>64</v>
      </c>
      <c r="C43" s="243"/>
      <c r="D43" s="229"/>
      <c r="E43" s="230">
        <f t="shared" si="6"/>
      </c>
      <c r="F43" s="244">
        <v>146</v>
      </c>
      <c r="G43" s="245">
        <v>128</v>
      </c>
      <c r="H43" s="245">
        <v>164</v>
      </c>
      <c r="I43" s="246">
        <v>150</v>
      </c>
      <c r="J43" s="244"/>
      <c r="K43" s="246"/>
      <c r="L43" s="244"/>
      <c r="M43" s="246"/>
      <c r="N43" s="247"/>
      <c r="O43" s="284"/>
      <c r="P43" s="411">
        <f t="shared" si="7"/>
        <v>588</v>
      </c>
      <c r="Q43" s="412">
        <f t="shared" si="8"/>
        <v>588</v>
      </c>
      <c r="R43" s="413">
        <f t="shared" si="9"/>
        <v>147</v>
      </c>
      <c r="S43" s="135"/>
      <c r="T43" s="98"/>
    </row>
    <row r="44" spans="1:20" ht="13.5" thickTop="1">
      <c r="A44" s="410" t="s">
        <v>81</v>
      </c>
      <c r="B44" s="242" t="s">
        <v>66</v>
      </c>
      <c r="C44" s="243"/>
      <c r="D44" s="229"/>
      <c r="E44" s="230">
        <f t="shared" si="6"/>
      </c>
      <c r="F44" s="244">
        <v>137</v>
      </c>
      <c r="G44" s="245">
        <v>135</v>
      </c>
      <c r="H44" s="245">
        <v>153</v>
      </c>
      <c r="I44" s="246">
        <v>115</v>
      </c>
      <c r="J44" s="244"/>
      <c r="K44" s="246"/>
      <c r="L44" s="244"/>
      <c r="M44" s="246"/>
      <c r="N44" s="247"/>
      <c r="O44" s="284"/>
      <c r="P44" s="414">
        <f t="shared" si="7"/>
        <v>540</v>
      </c>
      <c r="Q44" s="412">
        <f t="shared" si="8"/>
        <v>540</v>
      </c>
      <c r="R44" s="413">
        <f t="shared" si="9"/>
        <v>135</v>
      </c>
      <c r="S44" s="147"/>
      <c r="T44" s="148"/>
    </row>
    <row r="45" spans="1:20" ht="12.75">
      <c r="A45" s="410" t="s">
        <v>81</v>
      </c>
      <c r="B45" s="242" t="s">
        <v>66</v>
      </c>
      <c r="C45" s="243"/>
      <c r="D45" s="229"/>
      <c r="E45" s="230">
        <f t="shared" si="6"/>
      </c>
      <c r="F45" s="244">
        <v>117</v>
      </c>
      <c r="G45" s="245">
        <v>160</v>
      </c>
      <c r="H45" s="245">
        <v>146</v>
      </c>
      <c r="I45" s="246">
        <v>148</v>
      </c>
      <c r="J45" s="244"/>
      <c r="K45" s="246"/>
      <c r="L45" s="244"/>
      <c r="M45" s="246"/>
      <c r="N45" s="247"/>
      <c r="O45" s="284"/>
      <c r="P45" s="411">
        <f t="shared" si="7"/>
        <v>571</v>
      </c>
      <c r="Q45" s="412">
        <f t="shared" si="8"/>
        <v>571</v>
      </c>
      <c r="R45" s="413">
        <f t="shared" si="9"/>
        <v>142.75</v>
      </c>
      <c r="S45" s="74"/>
      <c r="T45" s="150"/>
    </row>
    <row r="46" spans="1:20" ht="12.75">
      <c r="A46" s="410" t="s">
        <v>81</v>
      </c>
      <c r="B46" s="415" t="s">
        <v>12</v>
      </c>
      <c r="C46" s="415"/>
      <c r="D46" s="229"/>
      <c r="E46" s="230">
        <f t="shared" si="6"/>
      </c>
      <c r="F46" s="416">
        <v>174</v>
      </c>
      <c r="G46" s="417">
        <v>123</v>
      </c>
      <c r="H46" s="417">
        <v>182</v>
      </c>
      <c r="I46" s="418">
        <v>146</v>
      </c>
      <c r="J46" s="419"/>
      <c r="K46" s="420"/>
      <c r="L46" s="419"/>
      <c r="M46" s="420"/>
      <c r="N46" s="421"/>
      <c r="O46" s="422"/>
      <c r="P46" s="423">
        <f t="shared" si="7"/>
        <v>625</v>
      </c>
      <c r="Q46" s="412">
        <f t="shared" si="8"/>
        <v>625</v>
      </c>
      <c r="R46" s="424">
        <f t="shared" si="9"/>
        <v>156.25</v>
      </c>
      <c r="S46" s="74"/>
      <c r="T46" s="150"/>
    </row>
    <row r="47" spans="1:20" ht="12.75">
      <c r="A47" s="410" t="s">
        <v>81</v>
      </c>
      <c r="B47" s="242" t="s">
        <v>92</v>
      </c>
      <c r="C47" s="243"/>
      <c r="D47" s="229"/>
      <c r="E47" s="230">
        <f t="shared" si="6"/>
      </c>
      <c r="F47" s="244">
        <v>167</v>
      </c>
      <c r="G47" s="245">
        <v>140</v>
      </c>
      <c r="H47" s="245">
        <v>162</v>
      </c>
      <c r="I47" s="246">
        <v>203</v>
      </c>
      <c r="J47" s="244"/>
      <c r="K47" s="246"/>
      <c r="L47" s="244"/>
      <c r="M47" s="246"/>
      <c r="N47" s="247"/>
      <c r="O47" s="284"/>
      <c r="P47" s="411">
        <f t="shared" si="7"/>
        <v>672</v>
      </c>
      <c r="Q47" s="412">
        <f t="shared" si="8"/>
        <v>672</v>
      </c>
      <c r="R47" s="413">
        <f t="shared" si="9"/>
        <v>168</v>
      </c>
      <c r="S47" s="74"/>
      <c r="T47" s="150"/>
    </row>
    <row r="48" spans="1:20" ht="12.75">
      <c r="A48" s="410" t="s">
        <v>81</v>
      </c>
      <c r="B48" s="242" t="s">
        <v>67</v>
      </c>
      <c r="C48" s="243"/>
      <c r="D48" s="229"/>
      <c r="E48" s="230">
        <f t="shared" si="6"/>
      </c>
      <c r="F48" s="244">
        <v>155</v>
      </c>
      <c r="G48" s="245">
        <v>160</v>
      </c>
      <c r="H48" s="245">
        <v>173</v>
      </c>
      <c r="I48" s="246">
        <v>147</v>
      </c>
      <c r="J48" s="244"/>
      <c r="K48" s="246"/>
      <c r="L48" s="244"/>
      <c r="M48" s="246"/>
      <c r="N48" s="247"/>
      <c r="O48" s="284"/>
      <c r="P48" s="411">
        <f t="shared" si="7"/>
        <v>635</v>
      </c>
      <c r="Q48" s="412">
        <f t="shared" si="8"/>
        <v>635</v>
      </c>
      <c r="R48" s="413">
        <f t="shared" si="9"/>
        <v>158.75</v>
      </c>
      <c r="S48" s="74"/>
      <c r="T48" s="150"/>
    </row>
    <row r="49" spans="1:20" ht="12.75">
      <c r="A49" s="410" t="s">
        <v>81</v>
      </c>
      <c r="B49" s="242" t="s">
        <v>26</v>
      </c>
      <c r="C49" s="243"/>
      <c r="D49" s="229"/>
      <c r="E49" s="230">
        <f t="shared" si="6"/>
      </c>
      <c r="F49" s="244">
        <v>168</v>
      </c>
      <c r="G49" s="245">
        <v>139</v>
      </c>
      <c r="H49" s="245">
        <v>152</v>
      </c>
      <c r="I49" s="246">
        <v>156</v>
      </c>
      <c r="J49" s="244"/>
      <c r="K49" s="246"/>
      <c r="L49" s="244"/>
      <c r="M49" s="246"/>
      <c r="N49" s="247"/>
      <c r="O49" s="284"/>
      <c r="P49" s="411">
        <f t="shared" si="7"/>
        <v>615</v>
      </c>
      <c r="Q49" s="412">
        <f t="shared" si="8"/>
        <v>615</v>
      </c>
      <c r="R49" s="413">
        <f t="shared" si="9"/>
        <v>153.75</v>
      </c>
      <c r="S49" s="74"/>
      <c r="T49" s="150"/>
    </row>
    <row r="50" spans="1:20" ht="12.75">
      <c r="A50" s="410" t="s">
        <v>81</v>
      </c>
      <c r="B50" s="242" t="s">
        <v>26</v>
      </c>
      <c r="C50" s="243"/>
      <c r="D50" s="229"/>
      <c r="E50" s="230">
        <f t="shared" si="6"/>
      </c>
      <c r="F50" s="244">
        <v>167</v>
      </c>
      <c r="G50" s="245">
        <v>135</v>
      </c>
      <c r="H50" s="245">
        <v>155</v>
      </c>
      <c r="I50" s="246">
        <v>159</v>
      </c>
      <c r="J50" s="244"/>
      <c r="K50" s="246"/>
      <c r="L50" s="244"/>
      <c r="M50" s="246"/>
      <c r="N50" s="247"/>
      <c r="O50" s="284"/>
      <c r="P50" s="411">
        <f t="shared" si="7"/>
        <v>616</v>
      </c>
      <c r="Q50" s="412">
        <f t="shared" si="8"/>
        <v>616</v>
      </c>
      <c r="R50" s="413">
        <f t="shared" si="9"/>
        <v>154</v>
      </c>
      <c r="S50" s="74"/>
      <c r="T50" s="150"/>
    </row>
    <row r="51" spans="1:20" ht="12.75">
      <c r="A51" s="410" t="s">
        <v>81</v>
      </c>
      <c r="B51" s="242" t="s">
        <v>28</v>
      </c>
      <c r="C51" s="243"/>
      <c r="D51" s="229"/>
      <c r="E51" s="230">
        <f t="shared" si="6"/>
      </c>
      <c r="F51" s="244">
        <v>126</v>
      </c>
      <c r="G51" s="245">
        <v>153</v>
      </c>
      <c r="H51" s="245">
        <v>137</v>
      </c>
      <c r="I51" s="246">
        <v>174</v>
      </c>
      <c r="J51" s="244"/>
      <c r="K51" s="246"/>
      <c r="L51" s="244"/>
      <c r="M51" s="246"/>
      <c r="N51" s="247"/>
      <c r="O51" s="284"/>
      <c r="P51" s="411">
        <f t="shared" si="7"/>
        <v>590</v>
      </c>
      <c r="Q51" s="412">
        <f t="shared" si="8"/>
        <v>590</v>
      </c>
      <c r="R51" s="413">
        <f t="shared" si="9"/>
        <v>147.5</v>
      </c>
      <c r="S51" s="74"/>
      <c r="T51" s="150"/>
    </row>
    <row r="52" spans="1:20" ht="12.75">
      <c r="A52" s="410" t="s">
        <v>81</v>
      </c>
      <c r="B52" s="242" t="s">
        <v>28</v>
      </c>
      <c r="C52" s="243"/>
      <c r="D52" s="229"/>
      <c r="E52" s="230">
        <f t="shared" si="6"/>
      </c>
      <c r="F52" s="244">
        <v>154</v>
      </c>
      <c r="G52" s="245">
        <v>132</v>
      </c>
      <c r="H52" s="245">
        <v>161</v>
      </c>
      <c r="I52" s="246">
        <v>141</v>
      </c>
      <c r="J52" s="244"/>
      <c r="K52" s="246"/>
      <c r="L52" s="244"/>
      <c r="M52" s="246"/>
      <c r="N52" s="247"/>
      <c r="O52" s="284"/>
      <c r="P52" s="411">
        <f t="shared" si="7"/>
        <v>588</v>
      </c>
      <c r="Q52" s="412">
        <f t="shared" si="8"/>
        <v>588</v>
      </c>
      <c r="R52" s="413">
        <f t="shared" si="9"/>
        <v>147</v>
      </c>
      <c r="S52" s="74"/>
      <c r="T52" s="150"/>
    </row>
    <row r="53" spans="1:20" ht="12.75">
      <c r="A53" s="410" t="s">
        <v>81</v>
      </c>
      <c r="B53" s="425" t="s">
        <v>91</v>
      </c>
      <c r="C53" s="426"/>
      <c r="D53" s="229"/>
      <c r="E53" s="230">
        <f t="shared" si="6"/>
      </c>
      <c r="F53" s="245">
        <v>175</v>
      </c>
      <c r="G53" s="245">
        <v>146</v>
      </c>
      <c r="H53" s="245">
        <v>151</v>
      </c>
      <c r="I53" s="427">
        <v>168</v>
      </c>
      <c r="J53" s="244"/>
      <c r="K53" s="246"/>
      <c r="L53" s="428"/>
      <c r="M53" s="245"/>
      <c r="N53" s="429"/>
      <c r="O53" s="284"/>
      <c r="P53" s="430">
        <f t="shared" si="7"/>
        <v>640</v>
      </c>
      <c r="Q53" s="412">
        <f t="shared" si="8"/>
        <v>640</v>
      </c>
      <c r="R53" s="431">
        <f t="shared" si="9"/>
        <v>160</v>
      </c>
      <c r="S53" s="74"/>
      <c r="T53" s="150"/>
    </row>
    <row r="54" spans="1:20" ht="13.5" thickBot="1">
      <c r="A54" s="432" t="s">
        <v>81</v>
      </c>
      <c r="B54" s="433" t="s">
        <v>76</v>
      </c>
      <c r="C54" s="434"/>
      <c r="D54" s="435"/>
      <c r="E54" s="436">
        <f t="shared" si="6"/>
      </c>
      <c r="F54" s="437">
        <v>171</v>
      </c>
      <c r="G54" s="437">
        <v>158</v>
      </c>
      <c r="H54" s="437">
        <v>172</v>
      </c>
      <c r="I54" s="438">
        <v>194</v>
      </c>
      <c r="J54" s="439"/>
      <c r="K54" s="440"/>
      <c r="L54" s="434"/>
      <c r="M54" s="441"/>
      <c r="N54" s="442"/>
      <c r="O54" s="443"/>
      <c r="P54" s="444">
        <f t="shared" si="7"/>
        <v>695</v>
      </c>
      <c r="Q54" s="445">
        <f t="shared" si="8"/>
        <v>695</v>
      </c>
      <c r="R54" s="446">
        <f t="shared" si="9"/>
        <v>173.75</v>
      </c>
      <c r="S54" s="155"/>
      <c r="T54" s="156"/>
    </row>
    <row r="55" spans="1:20" ht="13.5" thickTop="1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1"/>
      <c r="O55" s="151"/>
      <c r="P55" s="153"/>
      <c r="Q55" s="153"/>
      <c r="R55" s="154"/>
      <c r="S55" s="155"/>
      <c r="T55" s="156"/>
    </row>
    <row r="56" spans="1:20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3"/>
      <c r="Q56" s="153"/>
      <c r="R56" s="154"/>
      <c r="S56" s="155"/>
      <c r="T56" s="156"/>
    </row>
    <row r="57" spans="1:20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3"/>
      <c r="Q57" s="153"/>
      <c r="R57" s="154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5:M52">
    <cfRule type="cellIs" priority="1" dxfId="2" operator="equal" stopIfTrue="1">
      <formula>$F$3</formula>
    </cfRule>
    <cfRule type="cellIs" priority="2" dxfId="3" operator="greaterThan" stopIfTrue="1">
      <formula>209</formula>
    </cfRule>
    <cfRule type="cellIs" priority="3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T65"/>
  <sheetViews>
    <sheetView workbookViewId="0" topLeftCell="A1">
      <selection activeCell="W19" sqref="W19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>
      <c r="A1" s="563" t="s">
        <v>98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9" t="s">
        <v>99</v>
      </c>
      <c r="B2" s="580"/>
      <c r="C2" s="580"/>
      <c r="D2" s="580"/>
      <c r="E2" s="580"/>
      <c r="F2" s="581">
        <v>244</v>
      </c>
      <c r="G2" s="581"/>
      <c r="H2" s="581"/>
      <c r="I2" s="582"/>
      <c r="J2" s="583" t="s">
        <v>100</v>
      </c>
      <c r="K2" s="583"/>
      <c r="L2" s="583"/>
      <c r="M2" s="583"/>
      <c r="N2" s="583"/>
      <c r="O2" s="583"/>
      <c r="P2" s="583"/>
      <c r="Q2" s="583"/>
      <c r="R2" s="583"/>
      <c r="S2" s="583"/>
      <c r="T2" s="584"/>
    </row>
    <row r="3" spans="1:20" ht="19.5" customHeight="1" thickBot="1" thickTop="1">
      <c r="A3" s="567" t="s">
        <v>39</v>
      </c>
      <c r="B3" s="585" t="s">
        <v>40</v>
      </c>
      <c r="C3" s="447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264" t="s">
        <v>30</v>
      </c>
      <c r="C5" s="228"/>
      <c r="D5" s="229">
        <v>5</v>
      </c>
      <c r="E5" s="230">
        <f aca="true" t="shared" si="0" ref="E5:E41">IF(D5&gt;0,D5*COUNT(F5:K5),"")</f>
        <v>30</v>
      </c>
      <c r="F5" s="231">
        <v>189</v>
      </c>
      <c r="G5" s="232">
        <v>180</v>
      </c>
      <c r="H5" s="232">
        <v>189</v>
      </c>
      <c r="I5" s="233">
        <v>182</v>
      </c>
      <c r="J5" s="234">
        <v>205</v>
      </c>
      <c r="K5" s="235">
        <v>213</v>
      </c>
      <c r="L5" s="234">
        <v>208</v>
      </c>
      <c r="M5" s="235">
        <v>196</v>
      </c>
      <c r="N5" s="236"/>
      <c r="O5" s="237">
        <f aca="true" t="shared" si="1" ref="O5:O16">SUM(L5:M5)</f>
        <v>404</v>
      </c>
      <c r="P5" s="250">
        <f aca="true" t="shared" si="2" ref="P5:P41">SUM(F5:M5)</f>
        <v>1562</v>
      </c>
      <c r="Q5" s="239">
        <f aca="true" t="shared" si="3" ref="Q5:Q41">SUM(E5:M5)</f>
        <v>1592</v>
      </c>
      <c r="R5" s="240">
        <f aca="true" t="shared" si="4" ref="R5:R41">IF(ISERROR(AVERAGE(F5:M5)),"",AVERAGE(F5:M5))</f>
        <v>195.25</v>
      </c>
      <c r="S5" s="241">
        <v>37</v>
      </c>
      <c r="T5" s="62">
        <v>60</v>
      </c>
    </row>
    <row r="6" spans="1:20" ht="12.75">
      <c r="A6" s="63">
        <f>A5+1</f>
        <v>2</v>
      </c>
      <c r="B6" s="248" t="s">
        <v>34</v>
      </c>
      <c r="C6" s="243"/>
      <c r="D6" s="229">
        <v>8</v>
      </c>
      <c r="E6" s="230">
        <f t="shared" si="0"/>
        <v>48</v>
      </c>
      <c r="F6" s="244">
        <v>139</v>
      </c>
      <c r="G6" s="245">
        <v>233</v>
      </c>
      <c r="H6" s="245">
        <v>146</v>
      </c>
      <c r="I6" s="246">
        <v>181</v>
      </c>
      <c r="J6" s="244">
        <v>215</v>
      </c>
      <c r="K6" s="246">
        <v>177</v>
      </c>
      <c r="L6" s="244">
        <v>194</v>
      </c>
      <c r="M6" s="246">
        <v>173</v>
      </c>
      <c r="N6" s="247"/>
      <c r="O6" s="237">
        <f t="shared" si="1"/>
        <v>367</v>
      </c>
      <c r="P6" s="250">
        <f t="shared" si="2"/>
        <v>1458</v>
      </c>
      <c r="Q6" s="239">
        <f t="shared" si="3"/>
        <v>1506</v>
      </c>
      <c r="R6" s="240">
        <f t="shared" si="4"/>
        <v>182.25</v>
      </c>
      <c r="S6" s="241">
        <v>36</v>
      </c>
      <c r="T6" s="75">
        <v>55</v>
      </c>
    </row>
    <row r="7" spans="1:20" ht="12.75">
      <c r="A7" s="63">
        <f>A6+1</f>
        <v>3</v>
      </c>
      <c r="B7" s="248" t="s">
        <v>36</v>
      </c>
      <c r="C7" s="243"/>
      <c r="D7" s="229">
        <v>5</v>
      </c>
      <c r="E7" s="230">
        <f t="shared" si="0"/>
        <v>30</v>
      </c>
      <c r="F7" s="244">
        <v>157</v>
      </c>
      <c r="G7" s="245">
        <v>187</v>
      </c>
      <c r="H7" s="245">
        <v>198</v>
      </c>
      <c r="I7" s="246">
        <v>183</v>
      </c>
      <c r="J7" s="244">
        <v>179</v>
      </c>
      <c r="K7" s="246">
        <v>165</v>
      </c>
      <c r="L7" s="244">
        <v>180</v>
      </c>
      <c r="M7" s="246">
        <v>171</v>
      </c>
      <c r="N7" s="247"/>
      <c r="O7" s="237">
        <f t="shared" si="1"/>
        <v>351</v>
      </c>
      <c r="P7" s="250">
        <f t="shared" si="2"/>
        <v>1420</v>
      </c>
      <c r="Q7" s="239">
        <f t="shared" si="3"/>
        <v>1450</v>
      </c>
      <c r="R7" s="240">
        <f t="shared" si="4"/>
        <v>177.5</v>
      </c>
      <c r="S7" s="241">
        <v>35</v>
      </c>
      <c r="T7" s="75">
        <v>50</v>
      </c>
    </row>
    <row r="8" spans="1:20" ht="12.75">
      <c r="A8" s="63">
        <f>A7+1</f>
        <v>4</v>
      </c>
      <c r="B8" s="248" t="s">
        <v>19</v>
      </c>
      <c r="C8" s="243"/>
      <c r="D8" s="229">
        <v>10</v>
      </c>
      <c r="E8" s="230">
        <f t="shared" si="0"/>
        <v>60</v>
      </c>
      <c r="F8" s="244">
        <v>198</v>
      </c>
      <c r="G8" s="245">
        <v>187</v>
      </c>
      <c r="H8" s="245">
        <v>202</v>
      </c>
      <c r="I8" s="246">
        <v>163</v>
      </c>
      <c r="J8" s="244">
        <v>149</v>
      </c>
      <c r="K8" s="246">
        <v>169</v>
      </c>
      <c r="L8" s="244">
        <v>200</v>
      </c>
      <c r="M8" s="246">
        <v>150</v>
      </c>
      <c r="N8" s="247"/>
      <c r="O8" s="237">
        <f t="shared" si="1"/>
        <v>350</v>
      </c>
      <c r="P8" s="250">
        <f t="shared" si="2"/>
        <v>1418</v>
      </c>
      <c r="Q8" s="239">
        <f t="shared" si="3"/>
        <v>1478</v>
      </c>
      <c r="R8" s="240">
        <f t="shared" si="4"/>
        <v>177.25</v>
      </c>
      <c r="S8" s="241">
        <v>34</v>
      </c>
      <c r="T8" s="75">
        <v>45</v>
      </c>
    </row>
    <row r="9" spans="1:20" ht="12.75">
      <c r="A9" s="63">
        <f>A8+1</f>
        <v>5</v>
      </c>
      <c r="B9" s="248" t="s">
        <v>71</v>
      </c>
      <c r="C9" s="243"/>
      <c r="D9" s="229">
        <v>8</v>
      </c>
      <c r="E9" s="230">
        <f t="shared" si="0"/>
        <v>48</v>
      </c>
      <c r="F9" s="244">
        <v>203</v>
      </c>
      <c r="G9" s="245">
        <v>177</v>
      </c>
      <c r="H9" s="245">
        <v>209</v>
      </c>
      <c r="I9" s="246">
        <v>203</v>
      </c>
      <c r="J9" s="244">
        <v>160</v>
      </c>
      <c r="K9" s="246">
        <v>144</v>
      </c>
      <c r="L9" s="244">
        <v>171</v>
      </c>
      <c r="M9" s="246">
        <v>178</v>
      </c>
      <c r="N9" s="247"/>
      <c r="O9" s="237">
        <f t="shared" si="1"/>
        <v>349</v>
      </c>
      <c r="P9" s="250">
        <f t="shared" si="2"/>
        <v>1445</v>
      </c>
      <c r="Q9" s="239">
        <f t="shared" si="3"/>
        <v>1493</v>
      </c>
      <c r="R9" s="240">
        <f t="shared" si="4"/>
        <v>180.625</v>
      </c>
      <c r="S9" s="241">
        <v>33</v>
      </c>
      <c r="T9" s="75">
        <v>42</v>
      </c>
    </row>
    <row r="10" spans="1:20" ht="12.75">
      <c r="A10" s="63">
        <f>A9+1</f>
        <v>6</v>
      </c>
      <c r="B10" s="242" t="s">
        <v>60</v>
      </c>
      <c r="C10" s="243"/>
      <c r="D10" s="229">
        <v>0</v>
      </c>
      <c r="E10" s="230">
        <f t="shared" si="0"/>
      </c>
      <c r="F10" s="244">
        <v>172</v>
      </c>
      <c r="G10" s="245">
        <v>209</v>
      </c>
      <c r="H10" s="245">
        <v>194</v>
      </c>
      <c r="I10" s="246">
        <v>191</v>
      </c>
      <c r="J10" s="244">
        <v>172</v>
      </c>
      <c r="K10" s="246">
        <v>192</v>
      </c>
      <c r="L10" s="244">
        <v>165</v>
      </c>
      <c r="M10" s="246">
        <v>183</v>
      </c>
      <c r="N10" s="247"/>
      <c r="O10" s="237">
        <f t="shared" si="1"/>
        <v>348</v>
      </c>
      <c r="P10" s="238">
        <f t="shared" si="2"/>
        <v>1478</v>
      </c>
      <c r="Q10" s="239">
        <f t="shared" si="3"/>
        <v>1478</v>
      </c>
      <c r="R10" s="240">
        <f t="shared" si="4"/>
        <v>184.75</v>
      </c>
      <c r="S10" s="241">
        <v>32</v>
      </c>
      <c r="T10" s="75">
        <v>39</v>
      </c>
    </row>
    <row r="11" spans="1:20" ht="12.75">
      <c r="A11" s="63">
        <v>7</v>
      </c>
      <c r="B11" s="248" t="s">
        <v>74</v>
      </c>
      <c r="C11" s="243"/>
      <c r="D11" s="229">
        <v>3</v>
      </c>
      <c r="E11" s="230">
        <f t="shared" si="0"/>
        <v>18</v>
      </c>
      <c r="F11" s="244">
        <v>175</v>
      </c>
      <c r="G11" s="245">
        <v>188</v>
      </c>
      <c r="H11" s="245">
        <v>203</v>
      </c>
      <c r="I11" s="246">
        <v>224</v>
      </c>
      <c r="J11" s="244">
        <v>180</v>
      </c>
      <c r="K11" s="246">
        <v>215</v>
      </c>
      <c r="L11" s="244">
        <v>203</v>
      </c>
      <c r="M11" s="246">
        <v>144</v>
      </c>
      <c r="N11" s="247"/>
      <c r="O11" s="237">
        <f t="shared" si="1"/>
        <v>347</v>
      </c>
      <c r="P11" s="238">
        <f t="shared" si="2"/>
        <v>1532</v>
      </c>
      <c r="Q11" s="239">
        <f t="shared" si="3"/>
        <v>1550</v>
      </c>
      <c r="R11" s="240">
        <f t="shared" si="4"/>
        <v>191.5</v>
      </c>
      <c r="S11" s="241">
        <v>31</v>
      </c>
      <c r="T11" s="75">
        <v>36</v>
      </c>
    </row>
    <row r="12" spans="1:20" ht="12.75">
      <c r="A12" s="63">
        <f aca="true" t="shared" si="5" ref="A12:A41">A11+1</f>
        <v>8</v>
      </c>
      <c r="B12" s="242" t="s">
        <v>87</v>
      </c>
      <c r="C12" s="243"/>
      <c r="D12" s="229">
        <v>11</v>
      </c>
      <c r="E12" s="230">
        <f t="shared" si="0"/>
        <v>66</v>
      </c>
      <c r="F12" s="244">
        <v>176</v>
      </c>
      <c r="G12" s="245">
        <v>214</v>
      </c>
      <c r="H12" s="245">
        <v>165</v>
      </c>
      <c r="I12" s="246">
        <v>190</v>
      </c>
      <c r="J12" s="244">
        <v>165</v>
      </c>
      <c r="K12" s="246">
        <v>143</v>
      </c>
      <c r="L12" s="244">
        <v>172</v>
      </c>
      <c r="M12" s="246">
        <v>170</v>
      </c>
      <c r="N12" s="247"/>
      <c r="O12" s="237">
        <f t="shared" si="1"/>
        <v>342</v>
      </c>
      <c r="P12" s="250">
        <f t="shared" si="2"/>
        <v>1395</v>
      </c>
      <c r="Q12" s="239">
        <f t="shared" si="3"/>
        <v>1461</v>
      </c>
      <c r="R12" s="240">
        <f t="shared" si="4"/>
        <v>174.375</v>
      </c>
      <c r="S12" s="241">
        <v>30</v>
      </c>
      <c r="T12" s="75">
        <v>34</v>
      </c>
    </row>
    <row r="13" spans="1:20" ht="12.75">
      <c r="A13" s="63">
        <f t="shared" si="5"/>
        <v>9</v>
      </c>
      <c r="B13" s="248" t="s">
        <v>67</v>
      </c>
      <c r="C13" s="243"/>
      <c r="D13" s="229">
        <v>8</v>
      </c>
      <c r="E13" s="230">
        <f t="shared" si="0"/>
        <v>48</v>
      </c>
      <c r="F13" s="244">
        <v>197</v>
      </c>
      <c r="G13" s="245">
        <v>190</v>
      </c>
      <c r="H13" s="245">
        <v>179</v>
      </c>
      <c r="I13" s="246">
        <v>173</v>
      </c>
      <c r="J13" s="244">
        <v>154</v>
      </c>
      <c r="K13" s="246">
        <v>188</v>
      </c>
      <c r="L13" s="244">
        <v>172</v>
      </c>
      <c r="M13" s="246">
        <v>157</v>
      </c>
      <c r="N13" s="247"/>
      <c r="O13" s="237">
        <f t="shared" si="1"/>
        <v>329</v>
      </c>
      <c r="P13" s="250">
        <f t="shared" si="2"/>
        <v>1410</v>
      </c>
      <c r="Q13" s="239">
        <f t="shared" si="3"/>
        <v>1458</v>
      </c>
      <c r="R13" s="240">
        <f t="shared" si="4"/>
        <v>176.25</v>
      </c>
      <c r="S13" s="241">
        <v>29</v>
      </c>
      <c r="T13" s="75">
        <v>32</v>
      </c>
    </row>
    <row r="14" spans="1:20" ht="12.75">
      <c r="A14" s="63">
        <f t="shared" si="5"/>
        <v>10</v>
      </c>
      <c r="B14" s="248" t="s">
        <v>26</v>
      </c>
      <c r="C14" s="243"/>
      <c r="D14" s="229">
        <v>10</v>
      </c>
      <c r="E14" s="230">
        <f t="shared" si="0"/>
        <v>60</v>
      </c>
      <c r="F14" s="244">
        <v>187</v>
      </c>
      <c r="G14" s="245">
        <v>203</v>
      </c>
      <c r="H14" s="245">
        <v>195</v>
      </c>
      <c r="I14" s="246">
        <v>182</v>
      </c>
      <c r="J14" s="244">
        <v>130</v>
      </c>
      <c r="K14" s="246">
        <v>182</v>
      </c>
      <c r="L14" s="244">
        <v>180</v>
      </c>
      <c r="M14" s="246">
        <v>147</v>
      </c>
      <c r="N14" s="247"/>
      <c r="O14" s="237">
        <f t="shared" si="1"/>
        <v>327</v>
      </c>
      <c r="P14" s="250">
        <f t="shared" si="2"/>
        <v>1406</v>
      </c>
      <c r="Q14" s="239">
        <f t="shared" si="3"/>
        <v>1466</v>
      </c>
      <c r="R14" s="240">
        <f t="shared" si="4"/>
        <v>175.75</v>
      </c>
      <c r="S14" s="241">
        <v>28</v>
      </c>
      <c r="T14" s="75">
        <v>30</v>
      </c>
    </row>
    <row r="15" spans="1:20" ht="12.75">
      <c r="A15" s="63">
        <f t="shared" si="5"/>
        <v>11</v>
      </c>
      <c r="B15" s="248" t="s">
        <v>37</v>
      </c>
      <c r="C15" s="249" t="s">
        <v>69</v>
      </c>
      <c r="D15" s="229">
        <v>5</v>
      </c>
      <c r="E15" s="230">
        <f t="shared" si="0"/>
        <v>30</v>
      </c>
      <c r="F15" s="244">
        <v>244</v>
      </c>
      <c r="G15" s="245">
        <v>173</v>
      </c>
      <c r="H15" s="245">
        <v>153</v>
      </c>
      <c r="I15" s="246">
        <v>222</v>
      </c>
      <c r="J15" s="244">
        <v>180</v>
      </c>
      <c r="K15" s="246">
        <v>190</v>
      </c>
      <c r="L15" s="244">
        <v>170</v>
      </c>
      <c r="M15" s="246">
        <v>155</v>
      </c>
      <c r="N15" s="247"/>
      <c r="O15" s="237">
        <f t="shared" si="1"/>
        <v>325</v>
      </c>
      <c r="P15" s="250">
        <f t="shared" si="2"/>
        <v>1487</v>
      </c>
      <c r="Q15" s="239">
        <f t="shared" si="3"/>
        <v>1517</v>
      </c>
      <c r="R15" s="240">
        <f t="shared" si="4"/>
        <v>185.875</v>
      </c>
      <c r="S15" s="241">
        <v>27</v>
      </c>
      <c r="T15" s="75">
        <v>28</v>
      </c>
    </row>
    <row r="16" spans="1:20" ht="13.5" thickBot="1">
      <c r="A16" s="82">
        <f t="shared" si="5"/>
        <v>12</v>
      </c>
      <c r="B16" s="251" t="s">
        <v>73</v>
      </c>
      <c r="C16" s="252"/>
      <c r="D16" s="253">
        <v>14</v>
      </c>
      <c r="E16" s="254">
        <f t="shared" si="0"/>
        <v>84</v>
      </c>
      <c r="F16" s="255">
        <v>200</v>
      </c>
      <c r="G16" s="256">
        <v>167</v>
      </c>
      <c r="H16" s="256">
        <v>202</v>
      </c>
      <c r="I16" s="257">
        <v>180</v>
      </c>
      <c r="J16" s="255">
        <v>174</v>
      </c>
      <c r="K16" s="257">
        <v>188</v>
      </c>
      <c r="L16" s="255">
        <v>146</v>
      </c>
      <c r="M16" s="257">
        <v>150</v>
      </c>
      <c r="N16" s="258"/>
      <c r="O16" s="259">
        <f t="shared" si="1"/>
        <v>296</v>
      </c>
      <c r="P16" s="269">
        <f t="shared" si="2"/>
        <v>1407</v>
      </c>
      <c r="Q16" s="261">
        <f t="shared" si="3"/>
        <v>1491</v>
      </c>
      <c r="R16" s="262">
        <f t="shared" si="4"/>
        <v>175.875</v>
      </c>
      <c r="S16" s="263">
        <v>26</v>
      </c>
      <c r="T16" s="98">
        <v>26</v>
      </c>
    </row>
    <row r="17" spans="1:20" ht="13.5" thickTop="1">
      <c r="A17" s="46">
        <f t="shared" si="5"/>
        <v>13</v>
      </c>
      <c r="B17" s="264" t="s">
        <v>35</v>
      </c>
      <c r="C17" s="228"/>
      <c r="D17" s="265">
        <v>14</v>
      </c>
      <c r="E17" s="266">
        <f t="shared" si="0"/>
        <v>84</v>
      </c>
      <c r="F17" s="231">
        <v>170</v>
      </c>
      <c r="G17" s="232">
        <v>167</v>
      </c>
      <c r="H17" s="232">
        <v>189</v>
      </c>
      <c r="I17" s="233">
        <v>171</v>
      </c>
      <c r="J17" s="231">
        <v>163</v>
      </c>
      <c r="K17" s="233">
        <v>155</v>
      </c>
      <c r="L17" s="231"/>
      <c r="M17" s="233"/>
      <c r="N17" s="236"/>
      <c r="O17" s="283"/>
      <c r="P17" s="250">
        <f t="shared" si="2"/>
        <v>1015</v>
      </c>
      <c r="Q17" s="239">
        <f t="shared" si="3"/>
        <v>1099</v>
      </c>
      <c r="R17" s="240">
        <f t="shared" si="4"/>
        <v>169.16666666666666</v>
      </c>
      <c r="S17" s="267">
        <v>25</v>
      </c>
      <c r="T17" s="105">
        <v>24</v>
      </c>
    </row>
    <row r="18" spans="1:20" ht="12.75">
      <c r="A18" s="63">
        <f t="shared" si="5"/>
        <v>14</v>
      </c>
      <c r="B18" s="248" t="s">
        <v>13</v>
      </c>
      <c r="C18" s="243"/>
      <c r="D18" s="229">
        <v>9</v>
      </c>
      <c r="E18" s="230">
        <f t="shared" si="0"/>
        <v>54</v>
      </c>
      <c r="F18" s="244">
        <v>170</v>
      </c>
      <c r="G18" s="245">
        <v>146</v>
      </c>
      <c r="H18" s="245">
        <v>174</v>
      </c>
      <c r="I18" s="246">
        <v>207</v>
      </c>
      <c r="J18" s="244">
        <v>168</v>
      </c>
      <c r="K18" s="246">
        <v>178</v>
      </c>
      <c r="L18" s="244"/>
      <c r="M18" s="246"/>
      <c r="N18" s="247"/>
      <c r="O18" s="284"/>
      <c r="P18" s="250">
        <f t="shared" si="2"/>
        <v>1043</v>
      </c>
      <c r="Q18" s="239">
        <f t="shared" si="3"/>
        <v>1097</v>
      </c>
      <c r="R18" s="240">
        <f t="shared" si="4"/>
        <v>173.83333333333334</v>
      </c>
      <c r="S18" s="241">
        <v>24</v>
      </c>
      <c r="T18" s="75">
        <v>23</v>
      </c>
    </row>
    <row r="19" spans="1:20" ht="12.75">
      <c r="A19" s="63">
        <f t="shared" si="5"/>
        <v>15</v>
      </c>
      <c r="B19" s="248" t="s">
        <v>28</v>
      </c>
      <c r="C19" s="243"/>
      <c r="D19" s="229">
        <v>16</v>
      </c>
      <c r="E19" s="230">
        <f t="shared" si="0"/>
        <v>96</v>
      </c>
      <c r="F19" s="244">
        <v>221</v>
      </c>
      <c r="G19" s="245">
        <v>136</v>
      </c>
      <c r="H19" s="245">
        <v>189</v>
      </c>
      <c r="I19" s="246">
        <v>168</v>
      </c>
      <c r="J19" s="244">
        <v>143</v>
      </c>
      <c r="K19" s="246">
        <v>143</v>
      </c>
      <c r="L19" s="244"/>
      <c r="M19" s="246"/>
      <c r="N19" s="247"/>
      <c r="O19" s="284"/>
      <c r="P19" s="250">
        <f t="shared" si="2"/>
        <v>1000</v>
      </c>
      <c r="Q19" s="239">
        <f t="shared" si="3"/>
        <v>1096</v>
      </c>
      <c r="R19" s="240">
        <f t="shared" si="4"/>
        <v>166.66666666666666</v>
      </c>
      <c r="S19" s="241">
        <v>23</v>
      </c>
      <c r="T19" s="75">
        <v>22</v>
      </c>
    </row>
    <row r="20" spans="1:20" ht="12.75">
      <c r="A20" s="63">
        <f t="shared" si="5"/>
        <v>16</v>
      </c>
      <c r="B20" s="248" t="s">
        <v>10</v>
      </c>
      <c r="C20" s="243"/>
      <c r="D20" s="229">
        <v>8</v>
      </c>
      <c r="E20" s="230">
        <f t="shared" si="0"/>
        <v>48</v>
      </c>
      <c r="F20" s="244">
        <v>151</v>
      </c>
      <c r="G20" s="245">
        <v>199</v>
      </c>
      <c r="H20" s="245">
        <v>192</v>
      </c>
      <c r="I20" s="246">
        <v>180</v>
      </c>
      <c r="J20" s="244">
        <v>162</v>
      </c>
      <c r="K20" s="246">
        <v>157</v>
      </c>
      <c r="L20" s="244"/>
      <c r="M20" s="246"/>
      <c r="N20" s="247"/>
      <c r="O20" s="284"/>
      <c r="P20" s="250">
        <f t="shared" si="2"/>
        <v>1041</v>
      </c>
      <c r="Q20" s="239">
        <f t="shared" si="3"/>
        <v>1089</v>
      </c>
      <c r="R20" s="240">
        <f t="shared" si="4"/>
        <v>173.5</v>
      </c>
      <c r="S20" s="241">
        <v>22</v>
      </c>
      <c r="T20" s="75">
        <v>21</v>
      </c>
    </row>
    <row r="21" spans="1:20" ht="12.75">
      <c r="A21" s="63">
        <f t="shared" si="5"/>
        <v>17</v>
      </c>
      <c r="B21" s="248" t="s">
        <v>75</v>
      </c>
      <c r="C21" s="243"/>
      <c r="D21" s="229">
        <v>0</v>
      </c>
      <c r="E21" s="230">
        <f t="shared" si="0"/>
      </c>
      <c r="F21" s="244">
        <v>128</v>
      </c>
      <c r="G21" s="245">
        <v>201</v>
      </c>
      <c r="H21" s="245">
        <v>217</v>
      </c>
      <c r="I21" s="246">
        <v>165</v>
      </c>
      <c r="J21" s="244">
        <v>167</v>
      </c>
      <c r="K21" s="246">
        <v>198</v>
      </c>
      <c r="L21" s="244"/>
      <c r="M21" s="246"/>
      <c r="N21" s="247"/>
      <c r="O21" s="284"/>
      <c r="P21" s="250">
        <f t="shared" si="2"/>
        <v>1076</v>
      </c>
      <c r="Q21" s="239">
        <f t="shared" si="3"/>
        <v>1076</v>
      </c>
      <c r="R21" s="240">
        <f t="shared" si="4"/>
        <v>179.33333333333334</v>
      </c>
      <c r="S21" s="241">
        <v>21</v>
      </c>
      <c r="T21" s="75">
        <v>20</v>
      </c>
    </row>
    <row r="22" spans="1:20" ht="12.75">
      <c r="A22" s="63">
        <f t="shared" si="5"/>
        <v>18</v>
      </c>
      <c r="B22" s="242" t="s">
        <v>33</v>
      </c>
      <c r="C22" s="243"/>
      <c r="D22" s="229">
        <v>3</v>
      </c>
      <c r="E22" s="230">
        <f t="shared" si="0"/>
        <v>18</v>
      </c>
      <c r="F22" s="244">
        <v>223</v>
      </c>
      <c r="G22" s="245">
        <v>153</v>
      </c>
      <c r="H22" s="245">
        <v>172</v>
      </c>
      <c r="I22" s="246">
        <v>162</v>
      </c>
      <c r="J22" s="244">
        <v>172</v>
      </c>
      <c r="K22" s="246">
        <v>163</v>
      </c>
      <c r="L22" s="244"/>
      <c r="M22" s="246"/>
      <c r="N22" s="247"/>
      <c r="O22" s="284"/>
      <c r="P22" s="250">
        <f t="shared" si="2"/>
        <v>1045</v>
      </c>
      <c r="Q22" s="239">
        <f t="shared" si="3"/>
        <v>1063</v>
      </c>
      <c r="R22" s="240">
        <f t="shared" si="4"/>
        <v>174.16666666666666</v>
      </c>
      <c r="S22" s="241">
        <v>20</v>
      </c>
      <c r="T22" s="75">
        <v>19</v>
      </c>
    </row>
    <row r="23" spans="1:20" ht="12.75">
      <c r="A23" s="63">
        <f t="shared" si="5"/>
        <v>19</v>
      </c>
      <c r="B23" s="248" t="s">
        <v>23</v>
      </c>
      <c r="C23" s="243"/>
      <c r="D23" s="229">
        <v>16</v>
      </c>
      <c r="E23" s="230">
        <f t="shared" si="0"/>
        <v>96</v>
      </c>
      <c r="F23" s="244">
        <v>173</v>
      </c>
      <c r="G23" s="245">
        <v>168</v>
      </c>
      <c r="H23" s="245">
        <v>176</v>
      </c>
      <c r="I23" s="246">
        <v>161</v>
      </c>
      <c r="J23" s="244">
        <v>145</v>
      </c>
      <c r="K23" s="246">
        <v>144</v>
      </c>
      <c r="L23" s="244"/>
      <c r="M23" s="246"/>
      <c r="N23" s="247"/>
      <c r="O23" s="284"/>
      <c r="P23" s="250">
        <f t="shared" si="2"/>
        <v>967</v>
      </c>
      <c r="Q23" s="239">
        <f t="shared" si="3"/>
        <v>1063</v>
      </c>
      <c r="R23" s="240">
        <f t="shared" si="4"/>
        <v>161.16666666666666</v>
      </c>
      <c r="S23" s="241">
        <v>19</v>
      </c>
      <c r="T23" s="75">
        <v>18</v>
      </c>
    </row>
    <row r="24" spans="1:20" ht="12.75">
      <c r="A24" s="63">
        <f t="shared" si="5"/>
        <v>20</v>
      </c>
      <c r="B24" s="248" t="s">
        <v>64</v>
      </c>
      <c r="C24" s="243"/>
      <c r="D24" s="229">
        <v>18</v>
      </c>
      <c r="E24" s="230">
        <f t="shared" si="0"/>
        <v>108</v>
      </c>
      <c r="F24" s="244">
        <v>165</v>
      </c>
      <c r="G24" s="245">
        <v>150</v>
      </c>
      <c r="H24" s="245">
        <v>152</v>
      </c>
      <c r="I24" s="246">
        <v>182</v>
      </c>
      <c r="J24" s="244">
        <v>147</v>
      </c>
      <c r="K24" s="246">
        <v>150</v>
      </c>
      <c r="L24" s="244"/>
      <c r="M24" s="246"/>
      <c r="N24" s="247"/>
      <c r="O24" s="284"/>
      <c r="P24" s="250">
        <f t="shared" si="2"/>
        <v>946</v>
      </c>
      <c r="Q24" s="239">
        <f t="shared" si="3"/>
        <v>1054</v>
      </c>
      <c r="R24" s="240">
        <f t="shared" si="4"/>
        <v>157.66666666666666</v>
      </c>
      <c r="S24" s="241">
        <v>18</v>
      </c>
      <c r="T24" s="75">
        <v>17</v>
      </c>
    </row>
    <row r="25" spans="1:20" ht="12.75">
      <c r="A25" s="63">
        <f t="shared" si="5"/>
        <v>21</v>
      </c>
      <c r="B25" s="248" t="s">
        <v>12</v>
      </c>
      <c r="C25" s="243"/>
      <c r="D25" s="229">
        <v>10</v>
      </c>
      <c r="E25" s="230">
        <f t="shared" si="0"/>
        <v>60</v>
      </c>
      <c r="F25" s="244">
        <v>179</v>
      </c>
      <c r="G25" s="245">
        <v>195</v>
      </c>
      <c r="H25" s="245">
        <v>155</v>
      </c>
      <c r="I25" s="246">
        <v>147</v>
      </c>
      <c r="J25" s="244">
        <v>140</v>
      </c>
      <c r="K25" s="246">
        <v>156</v>
      </c>
      <c r="L25" s="244"/>
      <c r="M25" s="246"/>
      <c r="N25" s="247"/>
      <c r="O25" s="284"/>
      <c r="P25" s="250">
        <f t="shared" si="2"/>
        <v>972</v>
      </c>
      <c r="Q25" s="239">
        <f t="shared" si="3"/>
        <v>1032</v>
      </c>
      <c r="R25" s="240">
        <f t="shared" si="4"/>
        <v>162</v>
      </c>
      <c r="S25" s="241">
        <v>17</v>
      </c>
      <c r="T25" s="75">
        <v>16</v>
      </c>
    </row>
    <row r="26" spans="1:20" ht="12.75">
      <c r="A26" s="63">
        <f t="shared" si="5"/>
        <v>22</v>
      </c>
      <c r="B26" s="248" t="s">
        <v>38</v>
      </c>
      <c r="C26" s="243"/>
      <c r="D26" s="229">
        <v>8</v>
      </c>
      <c r="E26" s="230">
        <f t="shared" si="0"/>
        <v>48</v>
      </c>
      <c r="F26" s="244">
        <v>193</v>
      </c>
      <c r="G26" s="245">
        <v>164</v>
      </c>
      <c r="H26" s="245">
        <v>151</v>
      </c>
      <c r="I26" s="246">
        <v>151</v>
      </c>
      <c r="J26" s="244">
        <v>169</v>
      </c>
      <c r="K26" s="246">
        <v>139</v>
      </c>
      <c r="L26" s="244"/>
      <c r="M26" s="246"/>
      <c r="N26" s="247"/>
      <c r="O26" s="284"/>
      <c r="P26" s="250">
        <f t="shared" si="2"/>
        <v>967</v>
      </c>
      <c r="Q26" s="239">
        <f t="shared" si="3"/>
        <v>1015</v>
      </c>
      <c r="R26" s="240">
        <f t="shared" si="4"/>
        <v>161.16666666666666</v>
      </c>
      <c r="S26" s="241">
        <v>16</v>
      </c>
      <c r="T26" s="75">
        <v>15</v>
      </c>
    </row>
    <row r="27" spans="1:20" ht="12.75">
      <c r="A27" s="63">
        <f t="shared" si="5"/>
        <v>23</v>
      </c>
      <c r="B27" s="248" t="s">
        <v>66</v>
      </c>
      <c r="C27" s="243"/>
      <c r="D27" s="229">
        <v>10</v>
      </c>
      <c r="E27" s="230">
        <f t="shared" si="0"/>
        <v>60</v>
      </c>
      <c r="F27" s="244">
        <v>139</v>
      </c>
      <c r="G27" s="245">
        <v>183</v>
      </c>
      <c r="H27" s="245">
        <v>179</v>
      </c>
      <c r="I27" s="246">
        <v>155</v>
      </c>
      <c r="J27" s="244">
        <v>136</v>
      </c>
      <c r="K27" s="246">
        <v>152</v>
      </c>
      <c r="L27" s="244"/>
      <c r="M27" s="246"/>
      <c r="N27" s="247"/>
      <c r="O27" s="284"/>
      <c r="P27" s="250">
        <f t="shared" si="2"/>
        <v>944</v>
      </c>
      <c r="Q27" s="239">
        <f t="shared" si="3"/>
        <v>1004</v>
      </c>
      <c r="R27" s="240">
        <f t="shared" si="4"/>
        <v>157.33333333333334</v>
      </c>
      <c r="S27" s="241">
        <v>15</v>
      </c>
      <c r="T27" s="75">
        <v>14</v>
      </c>
    </row>
    <row r="28" spans="1:20" ht="13.5" thickBot="1">
      <c r="A28" s="82">
        <f t="shared" si="5"/>
        <v>24</v>
      </c>
      <c r="B28" s="251" t="s">
        <v>77</v>
      </c>
      <c r="C28" s="252"/>
      <c r="D28" s="253">
        <v>8</v>
      </c>
      <c r="E28" s="254">
        <f t="shared" si="0"/>
        <v>48</v>
      </c>
      <c r="F28" s="255">
        <v>169</v>
      </c>
      <c r="G28" s="256">
        <v>155</v>
      </c>
      <c r="H28" s="256">
        <v>175</v>
      </c>
      <c r="I28" s="257">
        <v>168</v>
      </c>
      <c r="J28" s="255">
        <v>124</v>
      </c>
      <c r="K28" s="257">
        <v>128</v>
      </c>
      <c r="L28" s="255"/>
      <c r="M28" s="257"/>
      <c r="N28" s="258"/>
      <c r="O28" s="285"/>
      <c r="P28" s="269">
        <f t="shared" si="2"/>
        <v>919</v>
      </c>
      <c r="Q28" s="261">
        <f t="shared" si="3"/>
        <v>967</v>
      </c>
      <c r="R28" s="262">
        <f t="shared" si="4"/>
        <v>153.16666666666666</v>
      </c>
      <c r="S28" s="263">
        <v>14</v>
      </c>
      <c r="T28" s="98">
        <v>13</v>
      </c>
    </row>
    <row r="29" spans="1:20" ht="13.5" thickTop="1">
      <c r="A29" s="46">
        <f t="shared" si="5"/>
        <v>25</v>
      </c>
      <c r="B29" s="264" t="s">
        <v>31</v>
      </c>
      <c r="C29" s="228"/>
      <c r="D29" s="265">
        <v>5</v>
      </c>
      <c r="E29" s="266">
        <f t="shared" si="0"/>
        <v>20</v>
      </c>
      <c r="F29" s="231">
        <v>168</v>
      </c>
      <c r="G29" s="232">
        <v>189</v>
      </c>
      <c r="H29" s="232">
        <v>204</v>
      </c>
      <c r="I29" s="233">
        <v>216</v>
      </c>
      <c r="J29" s="231"/>
      <c r="K29" s="233"/>
      <c r="L29" s="231"/>
      <c r="M29" s="233"/>
      <c r="N29" s="236"/>
      <c r="O29" s="283"/>
      <c r="P29" s="250">
        <f t="shared" si="2"/>
        <v>777</v>
      </c>
      <c r="Q29" s="239">
        <f t="shared" si="3"/>
        <v>797</v>
      </c>
      <c r="R29" s="240">
        <f t="shared" si="4"/>
        <v>194.25</v>
      </c>
      <c r="S29" s="267">
        <v>13</v>
      </c>
      <c r="T29" s="105">
        <v>12</v>
      </c>
    </row>
    <row r="30" spans="1:20" ht="12.75">
      <c r="A30" s="63">
        <f t="shared" si="5"/>
        <v>26</v>
      </c>
      <c r="B30" s="242" t="s">
        <v>21</v>
      </c>
      <c r="C30" s="243"/>
      <c r="D30" s="229">
        <v>16</v>
      </c>
      <c r="E30" s="230">
        <f t="shared" si="0"/>
        <v>64</v>
      </c>
      <c r="F30" s="244">
        <v>144</v>
      </c>
      <c r="G30" s="245">
        <v>200</v>
      </c>
      <c r="H30" s="245">
        <v>141</v>
      </c>
      <c r="I30" s="246">
        <v>156</v>
      </c>
      <c r="J30" s="244"/>
      <c r="K30" s="246"/>
      <c r="L30" s="244"/>
      <c r="M30" s="246"/>
      <c r="N30" s="247"/>
      <c r="O30" s="284"/>
      <c r="P30" s="250">
        <f t="shared" si="2"/>
        <v>641</v>
      </c>
      <c r="Q30" s="239">
        <f t="shared" si="3"/>
        <v>705</v>
      </c>
      <c r="R30" s="240">
        <f t="shared" si="4"/>
        <v>160.25</v>
      </c>
      <c r="S30" s="241">
        <v>12</v>
      </c>
      <c r="T30" s="75">
        <v>11</v>
      </c>
    </row>
    <row r="31" spans="1:20" ht="12.75">
      <c r="A31" s="63">
        <f t="shared" si="5"/>
        <v>27</v>
      </c>
      <c r="B31" s="248" t="s">
        <v>20</v>
      </c>
      <c r="C31" s="243"/>
      <c r="D31" s="229">
        <v>16</v>
      </c>
      <c r="E31" s="230">
        <f t="shared" si="0"/>
        <v>64</v>
      </c>
      <c r="F31" s="244">
        <v>169</v>
      </c>
      <c r="G31" s="245">
        <v>177</v>
      </c>
      <c r="H31" s="245">
        <v>124</v>
      </c>
      <c r="I31" s="246">
        <v>168</v>
      </c>
      <c r="J31" s="244"/>
      <c r="K31" s="246"/>
      <c r="L31" s="244"/>
      <c r="M31" s="246"/>
      <c r="N31" s="247"/>
      <c r="O31" s="284"/>
      <c r="P31" s="250">
        <f t="shared" si="2"/>
        <v>638</v>
      </c>
      <c r="Q31" s="239">
        <f t="shared" si="3"/>
        <v>702</v>
      </c>
      <c r="R31" s="240">
        <f t="shared" si="4"/>
        <v>159.5</v>
      </c>
      <c r="S31" s="241">
        <v>11</v>
      </c>
      <c r="T31" s="75">
        <v>10</v>
      </c>
    </row>
    <row r="32" spans="1:20" ht="12.75">
      <c r="A32" s="63">
        <f t="shared" si="5"/>
        <v>28</v>
      </c>
      <c r="B32" s="242" t="s">
        <v>70</v>
      </c>
      <c r="C32" s="243"/>
      <c r="D32" s="229">
        <v>3</v>
      </c>
      <c r="E32" s="230">
        <f t="shared" si="0"/>
        <v>12</v>
      </c>
      <c r="F32" s="244">
        <v>164</v>
      </c>
      <c r="G32" s="245">
        <v>171</v>
      </c>
      <c r="H32" s="245">
        <v>171</v>
      </c>
      <c r="I32" s="246">
        <v>165</v>
      </c>
      <c r="J32" s="244"/>
      <c r="K32" s="246"/>
      <c r="L32" s="244"/>
      <c r="M32" s="246"/>
      <c r="N32" s="247"/>
      <c r="O32" s="284"/>
      <c r="P32" s="250">
        <f t="shared" si="2"/>
        <v>671</v>
      </c>
      <c r="Q32" s="239">
        <f t="shared" si="3"/>
        <v>683</v>
      </c>
      <c r="R32" s="240">
        <f t="shared" si="4"/>
        <v>167.75</v>
      </c>
      <c r="S32" s="241">
        <v>10</v>
      </c>
      <c r="T32" s="75">
        <v>9</v>
      </c>
    </row>
    <row r="33" spans="1:20" ht="12.75">
      <c r="A33" s="63">
        <f t="shared" si="5"/>
        <v>29</v>
      </c>
      <c r="B33" s="242" t="s">
        <v>101</v>
      </c>
      <c r="C33" s="243"/>
      <c r="D33" s="229">
        <v>3</v>
      </c>
      <c r="E33" s="230">
        <f t="shared" si="0"/>
        <v>12</v>
      </c>
      <c r="F33" s="244">
        <v>160</v>
      </c>
      <c r="G33" s="245">
        <v>138</v>
      </c>
      <c r="H33" s="245">
        <v>180</v>
      </c>
      <c r="I33" s="246">
        <v>182</v>
      </c>
      <c r="J33" s="244"/>
      <c r="K33" s="246"/>
      <c r="L33" s="244"/>
      <c r="M33" s="246"/>
      <c r="N33" s="247"/>
      <c r="O33" s="284"/>
      <c r="P33" s="250">
        <f t="shared" si="2"/>
        <v>660</v>
      </c>
      <c r="Q33" s="239">
        <f t="shared" si="3"/>
        <v>672</v>
      </c>
      <c r="R33" s="240">
        <f t="shared" si="4"/>
        <v>165</v>
      </c>
      <c r="S33" s="241">
        <v>9</v>
      </c>
      <c r="T33" s="75">
        <v>8</v>
      </c>
    </row>
    <row r="34" spans="1:20" ht="12.75">
      <c r="A34" s="63">
        <f t="shared" si="5"/>
        <v>30</v>
      </c>
      <c r="B34" s="242" t="s">
        <v>95</v>
      </c>
      <c r="C34" s="243"/>
      <c r="D34" s="229">
        <v>20</v>
      </c>
      <c r="E34" s="230">
        <f t="shared" si="0"/>
        <v>80</v>
      </c>
      <c r="F34" s="244">
        <v>112</v>
      </c>
      <c r="G34" s="245">
        <v>135</v>
      </c>
      <c r="H34" s="245">
        <v>144</v>
      </c>
      <c r="I34" s="246">
        <v>191</v>
      </c>
      <c r="J34" s="244"/>
      <c r="K34" s="246"/>
      <c r="L34" s="244"/>
      <c r="M34" s="246"/>
      <c r="N34" s="247"/>
      <c r="O34" s="284"/>
      <c r="P34" s="238">
        <f t="shared" si="2"/>
        <v>582</v>
      </c>
      <c r="Q34" s="239">
        <f t="shared" si="3"/>
        <v>662</v>
      </c>
      <c r="R34" s="240">
        <f t="shared" si="4"/>
        <v>145.5</v>
      </c>
      <c r="S34" s="241">
        <v>8</v>
      </c>
      <c r="T34" s="75">
        <v>7</v>
      </c>
    </row>
    <row r="35" spans="1:20" ht="12.75">
      <c r="A35" s="63">
        <f t="shared" si="5"/>
        <v>31</v>
      </c>
      <c r="B35" s="242" t="s">
        <v>14</v>
      </c>
      <c r="C35" s="243"/>
      <c r="D35" s="229">
        <v>3</v>
      </c>
      <c r="E35" s="230">
        <f t="shared" si="0"/>
        <v>12</v>
      </c>
      <c r="F35" s="244">
        <v>150</v>
      </c>
      <c r="G35" s="245">
        <v>157</v>
      </c>
      <c r="H35" s="245">
        <v>150</v>
      </c>
      <c r="I35" s="246">
        <v>184</v>
      </c>
      <c r="J35" s="244"/>
      <c r="K35" s="246"/>
      <c r="L35" s="244"/>
      <c r="M35" s="246"/>
      <c r="N35" s="247"/>
      <c r="O35" s="284"/>
      <c r="P35" s="238">
        <f t="shared" si="2"/>
        <v>641</v>
      </c>
      <c r="Q35" s="239">
        <f t="shared" si="3"/>
        <v>653</v>
      </c>
      <c r="R35" s="240">
        <f t="shared" si="4"/>
        <v>160.25</v>
      </c>
      <c r="S35" s="241">
        <v>7</v>
      </c>
      <c r="T35" s="75">
        <v>6</v>
      </c>
    </row>
    <row r="36" spans="1:20" ht="12.75">
      <c r="A36" s="63">
        <f t="shared" si="5"/>
        <v>32</v>
      </c>
      <c r="B36" s="248" t="s">
        <v>68</v>
      </c>
      <c r="C36" s="243"/>
      <c r="D36" s="229">
        <v>12</v>
      </c>
      <c r="E36" s="230">
        <f t="shared" si="0"/>
        <v>48</v>
      </c>
      <c r="F36" s="244">
        <v>125</v>
      </c>
      <c r="G36" s="245">
        <v>158</v>
      </c>
      <c r="H36" s="245">
        <v>172</v>
      </c>
      <c r="I36" s="246">
        <v>142</v>
      </c>
      <c r="J36" s="244"/>
      <c r="K36" s="246"/>
      <c r="L36" s="244"/>
      <c r="M36" s="246"/>
      <c r="N36" s="247"/>
      <c r="O36" s="284"/>
      <c r="P36" s="250">
        <f t="shared" si="2"/>
        <v>597</v>
      </c>
      <c r="Q36" s="239">
        <f t="shared" si="3"/>
        <v>645</v>
      </c>
      <c r="R36" s="240">
        <f t="shared" si="4"/>
        <v>149.25</v>
      </c>
      <c r="S36" s="241">
        <v>6</v>
      </c>
      <c r="T36" s="75">
        <v>5</v>
      </c>
    </row>
    <row r="37" spans="1:20" ht="12.75">
      <c r="A37" s="63">
        <f t="shared" si="5"/>
        <v>33</v>
      </c>
      <c r="B37" s="248" t="s">
        <v>17</v>
      </c>
      <c r="C37" s="243"/>
      <c r="D37" s="229">
        <v>8</v>
      </c>
      <c r="E37" s="230">
        <f t="shared" si="0"/>
        <v>32</v>
      </c>
      <c r="F37" s="244">
        <v>152</v>
      </c>
      <c r="G37" s="245">
        <v>160</v>
      </c>
      <c r="H37" s="245">
        <v>175</v>
      </c>
      <c r="I37" s="246">
        <v>122</v>
      </c>
      <c r="J37" s="244"/>
      <c r="K37" s="246"/>
      <c r="L37" s="244"/>
      <c r="M37" s="246"/>
      <c r="N37" s="247"/>
      <c r="O37" s="284"/>
      <c r="P37" s="250">
        <f t="shared" si="2"/>
        <v>609</v>
      </c>
      <c r="Q37" s="239">
        <f t="shared" si="3"/>
        <v>641</v>
      </c>
      <c r="R37" s="240">
        <f t="shared" si="4"/>
        <v>152.25</v>
      </c>
      <c r="S37" s="241">
        <v>5</v>
      </c>
      <c r="T37" s="75">
        <v>4</v>
      </c>
    </row>
    <row r="38" spans="1:20" ht="12.75">
      <c r="A38" s="63">
        <f t="shared" si="5"/>
        <v>34</v>
      </c>
      <c r="B38" s="248" t="s">
        <v>76</v>
      </c>
      <c r="C38" s="243"/>
      <c r="D38" s="229">
        <v>8</v>
      </c>
      <c r="E38" s="230">
        <f t="shared" si="0"/>
        <v>32</v>
      </c>
      <c r="F38" s="244">
        <v>125</v>
      </c>
      <c r="G38" s="245">
        <v>155</v>
      </c>
      <c r="H38" s="245">
        <v>170</v>
      </c>
      <c r="I38" s="246">
        <v>150</v>
      </c>
      <c r="J38" s="244"/>
      <c r="K38" s="246"/>
      <c r="L38" s="244"/>
      <c r="M38" s="246"/>
      <c r="N38" s="247"/>
      <c r="O38" s="284"/>
      <c r="P38" s="250">
        <f t="shared" si="2"/>
        <v>600</v>
      </c>
      <c r="Q38" s="239">
        <f t="shared" si="3"/>
        <v>632</v>
      </c>
      <c r="R38" s="240">
        <f t="shared" si="4"/>
        <v>150</v>
      </c>
      <c r="S38" s="241">
        <v>4</v>
      </c>
      <c r="T38" s="75">
        <v>3</v>
      </c>
    </row>
    <row r="39" spans="1:20" ht="12.75">
      <c r="A39" s="63">
        <f t="shared" si="5"/>
        <v>35</v>
      </c>
      <c r="B39" s="248" t="s">
        <v>11</v>
      </c>
      <c r="C39" s="243"/>
      <c r="D39" s="229">
        <v>8</v>
      </c>
      <c r="E39" s="230">
        <f t="shared" si="0"/>
        <v>32</v>
      </c>
      <c r="F39" s="244">
        <v>122</v>
      </c>
      <c r="G39" s="245">
        <v>165</v>
      </c>
      <c r="H39" s="245">
        <v>167</v>
      </c>
      <c r="I39" s="246">
        <v>146</v>
      </c>
      <c r="J39" s="244"/>
      <c r="K39" s="246"/>
      <c r="L39" s="244"/>
      <c r="M39" s="246"/>
      <c r="N39" s="247"/>
      <c r="O39" s="284"/>
      <c r="P39" s="250">
        <f t="shared" si="2"/>
        <v>600</v>
      </c>
      <c r="Q39" s="239">
        <f t="shared" si="3"/>
        <v>632</v>
      </c>
      <c r="R39" s="240">
        <f t="shared" si="4"/>
        <v>150</v>
      </c>
      <c r="S39" s="241">
        <v>3</v>
      </c>
      <c r="T39" s="75">
        <v>2</v>
      </c>
    </row>
    <row r="40" spans="1:20" ht="12.75">
      <c r="A40" s="63">
        <f t="shared" si="5"/>
        <v>36</v>
      </c>
      <c r="B40" s="242" t="s">
        <v>90</v>
      </c>
      <c r="C40" s="243"/>
      <c r="D40" s="229">
        <v>16</v>
      </c>
      <c r="E40" s="230">
        <f t="shared" si="0"/>
        <v>64</v>
      </c>
      <c r="F40" s="244">
        <v>140</v>
      </c>
      <c r="G40" s="245">
        <v>169</v>
      </c>
      <c r="H40" s="245">
        <v>121</v>
      </c>
      <c r="I40" s="246">
        <v>132</v>
      </c>
      <c r="J40" s="244"/>
      <c r="K40" s="246"/>
      <c r="L40" s="244"/>
      <c r="M40" s="246"/>
      <c r="N40" s="247"/>
      <c r="O40" s="284"/>
      <c r="P40" s="250">
        <f t="shared" si="2"/>
        <v>562</v>
      </c>
      <c r="Q40" s="239">
        <f t="shared" si="3"/>
        <v>626</v>
      </c>
      <c r="R40" s="240">
        <f t="shared" si="4"/>
        <v>140.5</v>
      </c>
      <c r="S40" s="241">
        <v>2</v>
      </c>
      <c r="T40" s="75">
        <v>1</v>
      </c>
    </row>
    <row r="41" spans="1:20" ht="13.5" thickBot="1">
      <c r="A41" s="448">
        <f t="shared" si="5"/>
        <v>37</v>
      </c>
      <c r="B41" s="449" t="s">
        <v>15</v>
      </c>
      <c r="C41" s="386"/>
      <c r="D41" s="387">
        <v>8</v>
      </c>
      <c r="E41" s="388">
        <f t="shared" si="0"/>
        <v>32</v>
      </c>
      <c r="F41" s="389">
        <v>135</v>
      </c>
      <c r="G41" s="390">
        <v>146</v>
      </c>
      <c r="H41" s="390">
        <v>175</v>
      </c>
      <c r="I41" s="391">
        <v>125</v>
      </c>
      <c r="J41" s="389"/>
      <c r="K41" s="391"/>
      <c r="L41" s="389"/>
      <c r="M41" s="391"/>
      <c r="N41" s="392"/>
      <c r="O41" s="450"/>
      <c r="P41" s="451">
        <f t="shared" si="2"/>
        <v>581</v>
      </c>
      <c r="Q41" s="395">
        <f t="shared" si="3"/>
        <v>613</v>
      </c>
      <c r="R41" s="396">
        <f t="shared" si="4"/>
        <v>145.25</v>
      </c>
      <c r="S41" s="397">
        <v>1</v>
      </c>
      <c r="T41" s="168"/>
    </row>
    <row r="42" spans="1:20" ht="13.5" thickTop="1">
      <c r="A42" s="464" t="s">
        <v>81</v>
      </c>
      <c r="B42" s="470" t="s">
        <v>64</v>
      </c>
      <c r="C42" s="467"/>
      <c r="D42" s="217"/>
      <c r="E42" s="474"/>
      <c r="F42" s="481">
        <v>193</v>
      </c>
      <c r="G42" s="452">
        <v>133</v>
      </c>
      <c r="H42" s="452">
        <v>157</v>
      </c>
      <c r="I42" s="482">
        <v>157</v>
      </c>
      <c r="J42" s="478"/>
      <c r="K42" s="453"/>
      <c r="L42" s="453"/>
      <c r="M42" s="453"/>
      <c r="N42" s="462"/>
      <c r="O42" s="489"/>
      <c r="P42" s="102">
        <f aca="true" t="shared" si="6" ref="P42:P57">SUM(F42:M42)</f>
        <v>640</v>
      </c>
      <c r="Q42" s="496"/>
      <c r="R42" s="497">
        <f aca="true" t="shared" si="7" ref="R42:R57">IF(ISERROR(AVERAGE(F42:M42)),"",AVERAGE(F42:M42))</f>
        <v>160</v>
      </c>
      <c r="S42" s="493"/>
      <c r="T42" s="208"/>
    </row>
    <row r="43" spans="1:20" ht="12.75">
      <c r="A43" s="465" t="s">
        <v>81</v>
      </c>
      <c r="B43" s="471" t="s">
        <v>64</v>
      </c>
      <c r="C43" s="468"/>
      <c r="D43" s="218"/>
      <c r="E43" s="475"/>
      <c r="F43" s="483">
        <v>126</v>
      </c>
      <c r="G43" s="454">
        <v>119</v>
      </c>
      <c r="H43" s="454">
        <v>95</v>
      </c>
      <c r="I43" s="484">
        <v>101</v>
      </c>
      <c r="J43" s="479"/>
      <c r="K43" s="455"/>
      <c r="L43" s="455"/>
      <c r="M43" s="455"/>
      <c r="N43" s="457"/>
      <c r="O43" s="490"/>
      <c r="P43" s="113">
        <f t="shared" si="6"/>
        <v>441</v>
      </c>
      <c r="Q43" s="498"/>
      <c r="R43" s="499">
        <f t="shared" si="7"/>
        <v>110.25</v>
      </c>
      <c r="S43" s="494"/>
      <c r="T43" s="212"/>
    </row>
    <row r="44" spans="1:20" ht="12.75">
      <c r="A44" s="465" t="s">
        <v>81</v>
      </c>
      <c r="B44" s="471" t="s">
        <v>64</v>
      </c>
      <c r="C44" s="468"/>
      <c r="D44" s="218"/>
      <c r="E44" s="475"/>
      <c r="F44" s="483">
        <v>143</v>
      </c>
      <c r="G44" s="454">
        <v>145</v>
      </c>
      <c r="H44" s="454">
        <v>161</v>
      </c>
      <c r="I44" s="484">
        <v>163</v>
      </c>
      <c r="J44" s="479"/>
      <c r="K44" s="455"/>
      <c r="L44" s="455"/>
      <c r="M44" s="455"/>
      <c r="N44" s="457"/>
      <c r="O44" s="490"/>
      <c r="P44" s="113">
        <f t="shared" si="6"/>
        <v>612</v>
      </c>
      <c r="Q44" s="498"/>
      <c r="R44" s="499">
        <f t="shared" si="7"/>
        <v>153</v>
      </c>
      <c r="S44" s="494"/>
      <c r="T44" s="212"/>
    </row>
    <row r="45" spans="1:20" ht="12.75">
      <c r="A45" s="465" t="s">
        <v>81</v>
      </c>
      <c r="B45" s="471" t="s">
        <v>66</v>
      </c>
      <c r="C45" s="468"/>
      <c r="D45" s="218"/>
      <c r="E45" s="475"/>
      <c r="F45" s="483">
        <v>120</v>
      </c>
      <c r="G45" s="454">
        <v>157</v>
      </c>
      <c r="H45" s="454">
        <v>200</v>
      </c>
      <c r="I45" s="484">
        <v>135</v>
      </c>
      <c r="J45" s="479"/>
      <c r="K45" s="455"/>
      <c r="L45" s="455"/>
      <c r="M45" s="455"/>
      <c r="N45" s="456"/>
      <c r="O45" s="490"/>
      <c r="P45" s="113">
        <f t="shared" si="6"/>
        <v>612</v>
      </c>
      <c r="Q45" s="498"/>
      <c r="R45" s="499">
        <f t="shared" si="7"/>
        <v>153</v>
      </c>
      <c r="S45" s="494"/>
      <c r="T45" s="212"/>
    </row>
    <row r="46" spans="1:20" ht="12.75">
      <c r="A46" s="465" t="s">
        <v>81</v>
      </c>
      <c r="B46" s="471" t="s">
        <v>66</v>
      </c>
      <c r="C46" s="468"/>
      <c r="D46" s="218"/>
      <c r="E46" s="475"/>
      <c r="F46" s="483">
        <v>207</v>
      </c>
      <c r="G46" s="454">
        <v>179</v>
      </c>
      <c r="H46" s="454">
        <v>127</v>
      </c>
      <c r="I46" s="484">
        <v>141</v>
      </c>
      <c r="J46" s="479"/>
      <c r="K46" s="455"/>
      <c r="L46" s="455"/>
      <c r="M46" s="455"/>
      <c r="N46" s="457"/>
      <c r="O46" s="490"/>
      <c r="P46" s="113">
        <f t="shared" si="6"/>
        <v>654</v>
      </c>
      <c r="Q46" s="498"/>
      <c r="R46" s="499">
        <f t="shared" si="7"/>
        <v>163.5</v>
      </c>
      <c r="S46" s="494"/>
      <c r="T46" s="212"/>
    </row>
    <row r="47" spans="1:20" ht="12.75">
      <c r="A47" s="465" t="s">
        <v>81</v>
      </c>
      <c r="B47" s="471" t="s">
        <v>66</v>
      </c>
      <c r="C47" s="468"/>
      <c r="D47" s="218"/>
      <c r="E47" s="475"/>
      <c r="F47" s="483">
        <v>134</v>
      </c>
      <c r="G47" s="454">
        <v>148</v>
      </c>
      <c r="H47" s="454">
        <v>151</v>
      </c>
      <c r="I47" s="484">
        <v>168</v>
      </c>
      <c r="J47" s="479"/>
      <c r="K47" s="455"/>
      <c r="L47" s="455"/>
      <c r="M47" s="455"/>
      <c r="N47" s="457"/>
      <c r="O47" s="490"/>
      <c r="P47" s="113">
        <f t="shared" si="6"/>
        <v>601</v>
      </c>
      <c r="Q47" s="498"/>
      <c r="R47" s="499">
        <f t="shared" si="7"/>
        <v>150.25</v>
      </c>
      <c r="S47" s="494"/>
      <c r="T47" s="212"/>
    </row>
    <row r="48" spans="1:20" ht="12.75">
      <c r="A48" s="465" t="s">
        <v>81</v>
      </c>
      <c r="B48" s="471" t="s">
        <v>66</v>
      </c>
      <c r="C48" s="468"/>
      <c r="D48" s="218"/>
      <c r="E48" s="475"/>
      <c r="F48" s="483">
        <v>149</v>
      </c>
      <c r="G48" s="454">
        <v>204</v>
      </c>
      <c r="H48" s="454">
        <v>139</v>
      </c>
      <c r="I48" s="484">
        <v>146</v>
      </c>
      <c r="J48" s="479"/>
      <c r="K48" s="455"/>
      <c r="L48" s="455"/>
      <c r="M48" s="455"/>
      <c r="N48" s="457"/>
      <c r="O48" s="490"/>
      <c r="P48" s="113">
        <f t="shared" si="6"/>
        <v>638</v>
      </c>
      <c r="Q48" s="498"/>
      <c r="R48" s="499">
        <f t="shared" si="7"/>
        <v>159.5</v>
      </c>
      <c r="S48" s="494"/>
      <c r="T48" s="212"/>
    </row>
    <row r="49" spans="1:20" ht="12.75">
      <c r="A49" s="465" t="s">
        <v>81</v>
      </c>
      <c r="B49" s="472" t="s">
        <v>87</v>
      </c>
      <c r="C49" s="463"/>
      <c r="D49" s="213"/>
      <c r="E49" s="476"/>
      <c r="F49" s="485">
        <v>123</v>
      </c>
      <c r="G49" s="457">
        <v>184</v>
      </c>
      <c r="H49" s="457">
        <v>151</v>
      </c>
      <c r="I49" s="486">
        <v>159</v>
      </c>
      <c r="J49" s="463"/>
      <c r="K49" s="213"/>
      <c r="L49" s="213"/>
      <c r="M49" s="213"/>
      <c r="N49" s="457"/>
      <c r="O49" s="491"/>
      <c r="P49" s="113">
        <f t="shared" si="6"/>
        <v>617</v>
      </c>
      <c r="Q49" s="472"/>
      <c r="R49" s="499">
        <f t="shared" si="7"/>
        <v>154.25</v>
      </c>
      <c r="S49" s="494"/>
      <c r="T49" s="212"/>
    </row>
    <row r="50" spans="1:20" ht="12.75">
      <c r="A50" s="465" t="s">
        <v>81</v>
      </c>
      <c r="B50" s="471" t="s">
        <v>10</v>
      </c>
      <c r="C50" s="468"/>
      <c r="D50" s="218"/>
      <c r="E50" s="475"/>
      <c r="F50" s="483">
        <v>168</v>
      </c>
      <c r="G50" s="454">
        <v>172</v>
      </c>
      <c r="H50" s="454">
        <v>148</v>
      </c>
      <c r="I50" s="484">
        <v>160</v>
      </c>
      <c r="J50" s="479"/>
      <c r="K50" s="455"/>
      <c r="L50" s="455"/>
      <c r="M50" s="455"/>
      <c r="N50" s="457"/>
      <c r="O50" s="490"/>
      <c r="P50" s="113">
        <f t="shared" si="6"/>
        <v>648</v>
      </c>
      <c r="Q50" s="498"/>
      <c r="R50" s="499">
        <f t="shared" si="7"/>
        <v>162</v>
      </c>
      <c r="S50" s="494"/>
      <c r="T50" s="212"/>
    </row>
    <row r="51" spans="1:20" ht="12.75">
      <c r="A51" s="465" t="s">
        <v>81</v>
      </c>
      <c r="B51" s="472" t="s">
        <v>10</v>
      </c>
      <c r="C51" s="463"/>
      <c r="D51" s="213"/>
      <c r="E51" s="476"/>
      <c r="F51" s="485">
        <v>153</v>
      </c>
      <c r="G51" s="457">
        <v>168</v>
      </c>
      <c r="H51" s="457">
        <v>130</v>
      </c>
      <c r="I51" s="486">
        <v>167</v>
      </c>
      <c r="J51" s="463"/>
      <c r="K51" s="213"/>
      <c r="L51" s="213"/>
      <c r="M51" s="213"/>
      <c r="N51" s="457"/>
      <c r="O51" s="491"/>
      <c r="P51" s="113">
        <f t="shared" si="6"/>
        <v>618</v>
      </c>
      <c r="Q51" s="472"/>
      <c r="R51" s="499">
        <f t="shared" si="7"/>
        <v>154.5</v>
      </c>
      <c r="S51" s="494"/>
      <c r="T51" s="212"/>
    </row>
    <row r="52" spans="1:20" ht="12.75">
      <c r="A52" s="465" t="s">
        <v>81</v>
      </c>
      <c r="B52" s="471" t="s">
        <v>12</v>
      </c>
      <c r="C52" s="468"/>
      <c r="D52" s="218"/>
      <c r="E52" s="475"/>
      <c r="F52" s="483">
        <v>161</v>
      </c>
      <c r="G52" s="454">
        <v>181</v>
      </c>
      <c r="H52" s="454">
        <v>190</v>
      </c>
      <c r="I52" s="484">
        <v>141</v>
      </c>
      <c r="J52" s="479"/>
      <c r="K52" s="455"/>
      <c r="L52" s="455"/>
      <c r="M52" s="455"/>
      <c r="N52" s="457"/>
      <c r="O52" s="490"/>
      <c r="P52" s="113">
        <f t="shared" si="6"/>
        <v>673</v>
      </c>
      <c r="Q52" s="498"/>
      <c r="R52" s="499">
        <f t="shared" si="7"/>
        <v>168.25</v>
      </c>
      <c r="S52" s="494"/>
      <c r="T52" s="212"/>
    </row>
    <row r="53" spans="1:20" ht="12.75">
      <c r="A53" s="465" t="s">
        <v>81</v>
      </c>
      <c r="B53" s="472" t="s">
        <v>12</v>
      </c>
      <c r="C53" s="463"/>
      <c r="D53" s="213"/>
      <c r="E53" s="476"/>
      <c r="F53" s="485">
        <v>182</v>
      </c>
      <c r="G53" s="457">
        <v>179</v>
      </c>
      <c r="H53" s="457">
        <v>143</v>
      </c>
      <c r="I53" s="486">
        <v>171</v>
      </c>
      <c r="J53" s="463"/>
      <c r="K53" s="213"/>
      <c r="L53" s="213"/>
      <c r="M53" s="213"/>
      <c r="N53" s="457"/>
      <c r="O53" s="491"/>
      <c r="P53" s="113">
        <f t="shared" si="6"/>
        <v>675</v>
      </c>
      <c r="Q53" s="472"/>
      <c r="R53" s="499">
        <f t="shared" si="7"/>
        <v>168.75</v>
      </c>
      <c r="S53" s="463"/>
      <c r="T53" s="212"/>
    </row>
    <row r="54" spans="1:20" ht="12.75">
      <c r="A54" s="465" t="s">
        <v>81</v>
      </c>
      <c r="B54" s="472" t="s">
        <v>67</v>
      </c>
      <c r="C54" s="463"/>
      <c r="D54" s="213"/>
      <c r="E54" s="476"/>
      <c r="F54" s="485">
        <v>158</v>
      </c>
      <c r="G54" s="457">
        <v>192</v>
      </c>
      <c r="H54" s="457">
        <v>174</v>
      </c>
      <c r="I54" s="486">
        <v>147</v>
      </c>
      <c r="J54" s="463"/>
      <c r="K54" s="213"/>
      <c r="L54" s="213"/>
      <c r="M54" s="213"/>
      <c r="N54" s="457"/>
      <c r="O54" s="491"/>
      <c r="P54" s="113">
        <f t="shared" si="6"/>
        <v>671</v>
      </c>
      <c r="Q54" s="472"/>
      <c r="R54" s="499">
        <f t="shared" si="7"/>
        <v>167.75</v>
      </c>
      <c r="S54" s="463"/>
      <c r="T54" s="214"/>
    </row>
    <row r="55" spans="1:20" ht="12.75">
      <c r="A55" s="465" t="s">
        <v>81</v>
      </c>
      <c r="B55" s="471" t="s">
        <v>28</v>
      </c>
      <c r="C55" s="468"/>
      <c r="D55" s="218"/>
      <c r="E55" s="475"/>
      <c r="F55" s="483">
        <v>143</v>
      </c>
      <c r="G55" s="454">
        <v>181</v>
      </c>
      <c r="H55" s="454">
        <v>164</v>
      </c>
      <c r="I55" s="484">
        <v>172</v>
      </c>
      <c r="J55" s="479"/>
      <c r="K55" s="455"/>
      <c r="L55" s="455"/>
      <c r="M55" s="455"/>
      <c r="N55" s="456"/>
      <c r="O55" s="490"/>
      <c r="P55" s="113">
        <f t="shared" si="6"/>
        <v>660</v>
      </c>
      <c r="Q55" s="498"/>
      <c r="R55" s="499">
        <f t="shared" si="7"/>
        <v>165</v>
      </c>
      <c r="S55" s="494"/>
      <c r="T55" s="214"/>
    </row>
    <row r="56" spans="1:20" ht="12.75">
      <c r="A56" s="465" t="s">
        <v>81</v>
      </c>
      <c r="B56" s="471" t="s">
        <v>28</v>
      </c>
      <c r="C56" s="468"/>
      <c r="D56" s="218"/>
      <c r="E56" s="475"/>
      <c r="F56" s="483">
        <v>152</v>
      </c>
      <c r="G56" s="454">
        <v>147</v>
      </c>
      <c r="H56" s="454">
        <v>190</v>
      </c>
      <c r="I56" s="484">
        <v>156</v>
      </c>
      <c r="J56" s="479"/>
      <c r="K56" s="455"/>
      <c r="L56" s="455"/>
      <c r="M56" s="455"/>
      <c r="N56" s="456"/>
      <c r="O56" s="490"/>
      <c r="P56" s="113">
        <f t="shared" si="6"/>
        <v>645</v>
      </c>
      <c r="Q56" s="498"/>
      <c r="R56" s="499">
        <f t="shared" si="7"/>
        <v>161.25</v>
      </c>
      <c r="S56" s="463"/>
      <c r="T56" s="214"/>
    </row>
    <row r="57" spans="1:20" ht="13.5" thickBot="1">
      <c r="A57" s="466" t="s">
        <v>81</v>
      </c>
      <c r="B57" s="473" t="s">
        <v>38</v>
      </c>
      <c r="C57" s="469"/>
      <c r="D57" s="459"/>
      <c r="E57" s="477"/>
      <c r="F57" s="487">
        <v>159</v>
      </c>
      <c r="G57" s="460">
        <v>149</v>
      </c>
      <c r="H57" s="460">
        <v>171</v>
      </c>
      <c r="I57" s="488">
        <v>145</v>
      </c>
      <c r="J57" s="480"/>
      <c r="K57" s="461"/>
      <c r="L57" s="461"/>
      <c r="M57" s="461"/>
      <c r="N57" s="458"/>
      <c r="O57" s="492"/>
      <c r="P57" s="132">
        <f t="shared" si="6"/>
        <v>624</v>
      </c>
      <c r="Q57" s="500"/>
      <c r="R57" s="501">
        <f t="shared" si="7"/>
        <v>156</v>
      </c>
      <c r="S57" s="495"/>
      <c r="T57" s="216"/>
    </row>
    <row r="58" spans="1:20" ht="13.5" thickTop="1">
      <c r="A58" s="183"/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5"/>
      <c r="O58" s="185"/>
      <c r="P58" s="184"/>
      <c r="Q58" s="184"/>
      <c r="R58" s="186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2">
    <mergeCell ref="F3:I3"/>
    <mergeCell ref="J3:K3"/>
    <mergeCell ref="L3:M3"/>
    <mergeCell ref="P3:T3"/>
    <mergeCell ref="A3:A4"/>
    <mergeCell ref="B3:B4"/>
    <mergeCell ref="D3:D4"/>
    <mergeCell ref="E3:E4"/>
    <mergeCell ref="A2:E2"/>
    <mergeCell ref="F2:I2"/>
    <mergeCell ref="J2:T2"/>
    <mergeCell ref="A1:T1"/>
  </mergeCells>
  <conditionalFormatting sqref="F42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41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T65"/>
  <sheetViews>
    <sheetView workbookViewId="0" topLeftCell="A1">
      <selection activeCell="X21" sqref="X21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8" width="9.140625" style="27" customWidth="1"/>
    <col min="19" max="19" width="5.7109375" style="27" customWidth="1"/>
    <col min="20" max="16384" width="9.140625" style="27" customWidth="1"/>
  </cols>
  <sheetData>
    <row r="1" spans="1:20" ht="28.5" customHeight="1">
      <c r="A1" s="563" t="s">
        <v>102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7" t="s">
        <v>103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9.5" customHeight="1" thickBot="1" thickTop="1">
      <c r="A3" s="567" t="s">
        <v>39</v>
      </c>
      <c r="B3" s="575" t="s">
        <v>40</v>
      </c>
      <c r="C3" s="348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527" t="s">
        <v>49</v>
      </c>
      <c r="K4" s="528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227" t="s">
        <v>60</v>
      </c>
      <c r="C5" s="228"/>
      <c r="D5" s="229"/>
      <c r="E5" s="230">
        <f aca="true" t="shared" si="0" ref="E5:E36">IF(D5&gt;0,D5*COUNT(F5:K5),"")</f>
      </c>
      <c r="F5" s="231">
        <v>209</v>
      </c>
      <c r="G5" s="232">
        <v>204</v>
      </c>
      <c r="H5" s="232">
        <v>209</v>
      </c>
      <c r="I5" s="233">
        <v>221</v>
      </c>
      <c r="J5" s="231">
        <v>192</v>
      </c>
      <c r="K5" s="233">
        <v>218</v>
      </c>
      <c r="L5" s="232">
        <v>232</v>
      </c>
      <c r="M5" s="502">
        <v>173</v>
      </c>
      <c r="N5" s="236"/>
      <c r="O5" s="237">
        <f aca="true" t="shared" si="1" ref="O5:O16">SUM(L5:M5)</f>
        <v>405</v>
      </c>
      <c r="P5" s="238">
        <f aca="true" t="shared" si="2" ref="P5:P52">SUM(F5:M5)</f>
        <v>1658</v>
      </c>
      <c r="Q5" s="239">
        <f aca="true" t="shared" si="3" ref="Q5:Q36">SUM(E5:M5)</f>
        <v>1658</v>
      </c>
      <c r="R5" s="240">
        <f aca="true" t="shared" si="4" ref="R5:R52">IF(ISERROR(AVERAGE(F5:M5)),"",AVERAGE(F5:M5))</f>
        <v>207.25</v>
      </c>
      <c r="S5" s="61">
        <v>32</v>
      </c>
      <c r="T5" s="62">
        <v>60</v>
      </c>
    </row>
    <row r="6" spans="1:20" ht="12.75">
      <c r="A6" s="63">
        <f>A5+1</f>
        <v>2</v>
      </c>
      <c r="B6" s="242" t="s">
        <v>70</v>
      </c>
      <c r="C6" s="243"/>
      <c r="D6" s="229">
        <v>3</v>
      </c>
      <c r="E6" s="230">
        <f t="shared" si="0"/>
        <v>18</v>
      </c>
      <c r="F6" s="244">
        <v>181</v>
      </c>
      <c r="G6" s="245">
        <v>188</v>
      </c>
      <c r="H6" s="245">
        <v>169</v>
      </c>
      <c r="I6" s="246">
        <v>192</v>
      </c>
      <c r="J6" s="244">
        <v>158</v>
      </c>
      <c r="K6" s="503">
        <v>184</v>
      </c>
      <c r="L6" s="245">
        <v>190</v>
      </c>
      <c r="M6" s="504">
        <v>205</v>
      </c>
      <c r="N6" s="247"/>
      <c r="O6" s="237">
        <f t="shared" si="1"/>
        <v>395</v>
      </c>
      <c r="P6" s="238">
        <f t="shared" si="2"/>
        <v>1467</v>
      </c>
      <c r="Q6" s="239">
        <f t="shared" si="3"/>
        <v>1485</v>
      </c>
      <c r="R6" s="240">
        <f t="shared" si="4"/>
        <v>183.375</v>
      </c>
      <c r="S6" s="74">
        <v>31</v>
      </c>
      <c r="T6" s="75">
        <v>55</v>
      </c>
    </row>
    <row r="7" spans="1:20" ht="12.75">
      <c r="A7" s="63">
        <f>A6+1</f>
        <v>3</v>
      </c>
      <c r="B7" s="248" t="s">
        <v>30</v>
      </c>
      <c r="C7" s="243"/>
      <c r="D7" s="229">
        <v>3</v>
      </c>
      <c r="E7" s="230">
        <f t="shared" si="0"/>
        <v>18</v>
      </c>
      <c r="F7" s="244">
        <v>178</v>
      </c>
      <c r="G7" s="245">
        <v>151</v>
      </c>
      <c r="H7" s="245">
        <v>177</v>
      </c>
      <c r="I7" s="246">
        <v>220</v>
      </c>
      <c r="J7" s="244">
        <v>248</v>
      </c>
      <c r="K7" s="246">
        <v>162</v>
      </c>
      <c r="L7" s="245">
        <v>193</v>
      </c>
      <c r="M7" s="505">
        <v>192</v>
      </c>
      <c r="N7" s="247"/>
      <c r="O7" s="237">
        <f t="shared" si="1"/>
        <v>385</v>
      </c>
      <c r="P7" s="238">
        <f t="shared" si="2"/>
        <v>1521</v>
      </c>
      <c r="Q7" s="239">
        <f t="shared" si="3"/>
        <v>1539</v>
      </c>
      <c r="R7" s="240">
        <f t="shared" si="4"/>
        <v>190.125</v>
      </c>
      <c r="S7" s="74">
        <v>30</v>
      </c>
      <c r="T7" s="75">
        <v>50</v>
      </c>
    </row>
    <row r="8" spans="1:20" ht="12.75">
      <c r="A8" s="63">
        <f>A7+1</f>
        <v>4</v>
      </c>
      <c r="B8" s="248" t="s">
        <v>36</v>
      </c>
      <c r="C8" s="243"/>
      <c r="D8" s="229">
        <v>5</v>
      </c>
      <c r="E8" s="230">
        <f t="shared" si="0"/>
        <v>30</v>
      </c>
      <c r="F8" s="244">
        <v>207</v>
      </c>
      <c r="G8" s="245">
        <v>160</v>
      </c>
      <c r="H8" s="245">
        <v>172</v>
      </c>
      <c r="I8" s="246">
        <v>201</v>
      </c>
      <c r="J8" s="244">
        <v>170</v>
      </c>
      <c r="K8" s="503">
        <v>167</v>
      </c>
      <c r="L8" s="245">
        <v>182</v>
      </c>
      <c r="M8" s="505">
        <v>168</v>
      </c>
      <c r="N8" s="247"/>
      <c r="O8" s="237">
        <f t="shared" si="1"/>
        <v>350</v>
      </c>
      <c r="P8" s="238">
        <f t="shared" si="2"/>
        <v>1427</v>
      </c>
      <c r="Q8" s="239">
        <f t="shared" si="3"/>
        <v>1457</v>
      </c>
      <c r="R8" s="240">
        <f t="shared" si="4"/>
        <v>178.375</v>
      </c>
      <c r="S8" s="74">
        <v>29</v>
      </c>
      <c r="T8" s="75">
        <v>45</v>
      </c>
    </row>
    <row r="9" spans="1:20" ht="12.75">
      <c r="A9" s="63">
        <f>A8+1</f>
        <v>5</v>
      </c>
      <c r="B9" s="248" t="s">
        <v>19</v>
      </c>
      <c r="C9" s="243"/>
      <c r="D9" s="229">
        <v>10</v>
      </c>
      <c r="E9" s="230">
        <f t="shared" si="0"/>
        <v>60</v>
      </c>
      <c r="F9" s="244">
        <v>245</v>
      </c>
      <c r="G9" s="245">
        <v>155</v>
      </c>
      <c r="H9" s="245">
        <v>188</v>
      </c>
      <c r="I9" s="246">
        <v>181</v>
      </c>
      <c r="J9" s="244">
        <v>200</v>
      </c>
      <c r="K9" s="246">
        <v>136</v>
      </c>
      <c r="L9" s="245">
        <v>150</v>
      </c>
      <c r="M9" s="245">
        <v>193</v>
      </c>
      <c r="N9" s="247"/>
      <c r="O9" s="237">
        <f t="shared" si="1"/>
        <v>343</v>
      </c>
      <c r="P9" s="238">
        <f t="shared" si="2"/>
        <v>1448</v>
      </c>
      <c r="Q9" s="239">
        <f t="shared" si="3"/>
        <v>1508</v>
      </c>
      <c r="R9" s="240">
        <f t="shared" si="4"/>
        <v>181</v>
      </c>
      <c r="S9" s="74">
        <v>28</v>
      </c>
      <c r="T9" s="75">
        <v>42</v>
      </c>
    </row>
    <row r="10" spans="1:20" ht="12.75">
      <c r="A10" s="63">
        <f>A9+1</f>
        <v>6</v>
      </c>
      <c r="B10" s="242" t="s">
        <v>75</v>
      </c>
      <c r="C10" s="243"/>
      <c r="D10" s="229">
        <v>3</v>
      </c>
      <c r="E10" s="230">
        <f t="shared" si="0"/>
        <v>18</v>
      </c>
      <c r="F10" s="244">
        <v>166</v>
      </c>
      <c r="G10" s="245">
        <v>170</v>
      </c>
      <c r="H10" s="245">
        <v>179</v>
      </c>
      <c r="I10" s="246">
        <v>183</v>
      </c>
      <c r="J10" s="244">
        <v>167</v>
      </c>
      <c r="K10" s="246">
        <v>178</v>
      </c>
      <c r="L10" s="245">
        <v>154</v>
      </c>
      <c r="M10" s="505">
        <v>187</v>
      </c>
      <c r="N10" s="247"/>
      <c r="O10" s="237">
        <f t="shared" si="1"/>
        <v>341</v>
      </c>
      <c r="P10" s="238">
        <f t="shared" si="2"/>
        <v>1384</v>
      </c>
      <c r="Q10" s="239">
        <f t="shared" si="3"/>
        <v>1402</v>
      </c>
      <c r="R10" s="240">
        <f t="shared" si="4"/>
        <v>173</v>
      </c>
      <c r="S10" s="74">
        <v>27</v>
      </c>
      <c r="T10" s="75">
        <v>39</v>
      </c>
    </row>
    <row r="11" spans="1:20" ht="12.75">
      <c r="A11" s="63">
        <v>7</v>
      </c>
      <c r="B11" s="248" t="s">
        <v>33</v>
      </c>
      <c r="C11" s="243"/>
      <c r="D11" s="229">
        <v>3</v>
      </c>
      <c r="E11" s="230">
        <f t="shared" si="0"/>
        <v>18</v>
      </c>
      <c r="F11" s="244">
        <v>196</v>
      </c>
      <c r="G11" s="245">
        <v>160</v>
      </c>
      <c r="H11" s="245">
        <v>210</v>
      </c>
      <c r="I11" s="246">
        <v>206</v>
      </c>
      <c r="J11" s="244">
        <v>198</v>
      </c>
      <c r="K11" s="503">
        <v>176</v>
      </c>
      <c r="L11" s="245">
        <v>157</v>
      </c>
      <c r="M11" s="505">
        <v>182</v>
      </c>
      <c r="N11" s="247"/>
      <c r="O11" s="237">
        <f t="shared" si="1"/>
        <v>339</v>
      </c>
      <c r="P11" s="238">
        <f t="shared" si="2"/>
        <v>1485</v>
      </c>
      <c r="Q11" s="239">
        <f t="shared" si="3"/>
        <v>1503</v>
      </c>
      <c r="R11" s="240">
        <f t="shared" si="4"/>
        <v>185.625</v>
      </c>
      <c r="S11" s="74">
        <v>26</v>
      </c>
      <c r="T11" s="75">
        <v>36</v>
      </c>
    </row>
    <row r="12" spans="1:20" ht="12.75">
      <c r="A12" s="63">
        <f aca="true" t="shared" si="5" ref="A12:A36">A11+1</f>
        <v>8</v>
      </c>
      <c r="B12" s="248" t="s">
        <v>38</v>
      </c>
      <c r="C12" s="243"/>
      <c r="D12" s="229">
        <v>8</v>
      </c>
      <c r="E12" s="230">
        <f t="shared" si="0"/>
        <v>48</v>
      </c>
      <c r="F12" s="244">
        <v>165</v>
      </c>
      <c r="G12" s="245">
        <v>147</v>
      </c>
      <c r="H12" s="245">
        <v>170</v>
      </c>
      <c r="I12" s="246">
        <v>194</v>
      </c>
      <c r="J12" s="244">
        <v>145</v>
      </c>
      <c r="K12" s="246">
        <v>180</v>
      </c>
      <c r="L12" s="245">
        <v>174</v>
      </c>
      <c r="M12" s="505">
        <v>145</v>
      </c>
      <c r="N12" s="247"/>
      <c r="O12" s="237">
        <f t="shared" si="1"/>
        <v>319</v>
      </c>
      <c r="P12" s="238">
        <f t="shared" si="2"/>
        <v>1320</v>
      </c>
      <c r="Q12" s="239">
        <f t="shared" si="3"/>
        <v>1368</v>
      </c>
      <c r="R12" s="240">
        <f t="shared" si="4"/>
        <v>165</v>
      </c>
      <c r="S12" s="74">
        <v>25</v>
      </c>
      <c r="T12" s="75">
        <v>34</v>
      </c>
    </row>
    <row r="13" spans="1:20" ht="12.75">
      <c r="A13" s="63">
        <f t="shared" si="5"/>
        <v>9</v>
      </c>
      <c r="B13" s="242" t="s">
        <v>87</v>
      </c>
      <c r="C13" s="243"/>
      <c r="D13" s="229">
        <v>14</v>
      </c>
      <c r="E13" s="230">
        <f t="shared" si="0"/>
        <v>84</v>
      </c>
      <c r="F13" s="244">
        <v>163</v>
      </c>
      <c r="G13" s="245">
        <v>177</v>
      </c>
      <c r="H13" s="245">
        <v>184</v>
      </c>
      <c r="I13" s="246">
        <v>168</v>
      </c>
      <c r="J13" s="244">
        <v>179</v>
      </c>
      <c r="K13" s="246">
        <v>166</v>
      </c>
      <c r="L13" s="245">
        <v>166</v>
      </c>
      <c r="M13" s="505">
        <v>151</v>
      </c>
      <c r="N13" s="247"/>
      <c r="O13" s="237">
        <f t="shared" si="1"/>
        <v>317</v>
      </c>
      <c r="P13" s="238">
        <f t="shared" si="2"/>
        <v>1354</v>
      </c>
      <c r="Q13" s="239">
        <f t="shared" si="3"/>
        <v>1438</v>
      </c>
      <c r="R13" s="240">
        <f t="shared" si="4"/>
        <v>169.25</v>
      </c>
      <c r="S13" s="74">
        <v>24</v>
      </c>
      <c r="T13" s="75">
        <v>32</v>
      </c>
    </row>
    <row r="14" spans="1:20" ht="12.75">
      <c r="A14" s="63">
        <f t="shared" si="5"/>
        <v>10</v>
      </c>
      <c r="B14" s="248" t="s">
        <v>26</v>
      </c>
      <c r="C14" s="243"/>
      <c r="D14" s="229">
        <v>10</v>
      </c>
      <c r="E14" s="230">
        <f t="shared" si="0"/>
        <v>60</v>
      </c>
      <c r="F14" s="244">
        <v>177</v>
      </c>
      <c r="G14" s="245">
        <v>181</v>
      </c>
      <c r="H14" s="245">
        <v>177</v>
      </c>
      <c r="I14" s="246">
        <v>179</v>
      </c>
      <c r="J14" s="244">
        <v>168</v>
      </c>
      <c r="K14" s="246">
        <v>165</v>
      </c>
      <c r="L14" s="245">
        <v>176</v>
      </c>
      <c r="M14" s="505">
        <v>129</v>
      </c>
      <c r="N14" s="247"/>
      <c r="O14" s="237">
        <f t="shared" si="1"/>
        <v>305</v>
      </c>
      <c r="P14" s="238">
        <f t="shared" si="2"/>
        <v>1352</v>
      </c>
      <c r="Q14" s="239">
        <f t="shared" si="3"/>
        <v>1412</v>
      </c>
      <c r="R14" s="240">
        <f t="shared" si="4"/>
        <v>169</v>
      </c>
      <c r="S14" s="74">
        <v>23</v>
      </c>
      <c r="T14" s="75">
        <v>30</v>
      </c>
    </row>
    <row r="15" spans="1:20" ht="12.75">
      <c r="A15" s="63">
        <f t="shared" si="5"/>
        <v>11</v>
      </c>
      <c r="B15" s="248" t="s">
        <v>35</v>
      </c>
      <c r="C15" s="243"/>
      <c r="D15" s="229">
        <v>14</v>
      </c>
      <c r="E15" s="230">
        <f t="shared" si="0"/>
        <v>84</v>
      </c>
      <c r="F15" s="244">
        <v>160</v>
      </c>
      <c r="G15" s="245">
        <v>170</v>
      </c>
      <c r="H15" s="245">
        <v>171</v>
      </c>
      <c r="I15" s="246">
        <v>182</v>
      </c>
      <c r="J15" s="244">
        <v>174</v>
      </c>
      <c r="K15" s="503">
        <v>168</v>
      </c>
      <c r="L15" s="245">
        <v>152</v>
      </c>
      <c r="M15" s="505">
        <v>150</v>
      </c>
      <c r="N15" s="247"/>
      <c r="O15" s="237">
        <f t="shared" si="1"/>
        <v>302</v>
      </c>
      <c r="P15" s="238">
        <f t="shared" si="2"/>
        <v>1327</v>
      </c>
      <c r="Q15" s="239">
        <f t="shared" si="3"/>
        <v>1411</v>
      </c>
      <c r="R15" s="240">
        <f t="shared" si="4"/>
        <v>165.875</v>
      </c>
      <c r="S15" s="74">
        <v>22</v>
      </c>
      <c r="T15" s="75">
        <v>28</v>
      </c>
    </row>
    <row r="16" spans="1:20" ht="13.5" thickBot="1">
      <c r="A16" s="82">
        <f t="shared" si="5"/>
        <v>12</v>
      </c>
      <c r="B16" s="251" t="s">
        <v>66</v>
      </c>
      <c r="C16" s="252"/>
      <c r="D16" s="253">
        <v>10</v>
      </c>
      <c r="E16" s="254">
        <f t="shared" si="0"/>
        <v>60</v>
      </c>
      <c r="F16" s="255">
        <v>178</v>
      </c>
      <c r="G16" s="256">
        <v>188</v>
      </c>
      <c r="H16" s="256">
        <v>160</v>
      </c>
      <c r="I16" s="257">
        <v>145</v>
      </c>
      <c r="J16" s="255">
        <v>155</v>
      </c>
      <c r="K16" s="257">
        <v>181</v>
      </c>
      <c r="L16" s="256">
        <v>112</v>
      </c>
      <c r="M16" s="506">
        <v>157</v>
      </c>
      <c r="N16" s="258"/>
      <c r="O16" s="259">
        <f t="shared" si="1"/>
        <v>269</v>
      </c>
      <c r="P16" s="260">
        <f t="shared" si="2"/>
        <v>1276</v>
      </c>
      <c r="Q16" s="261">
        <f t="shared" si="3"/>
        <v>1336</v>
      </c>
      <c r="R16" s="262">
        <f t="shared" si="4"/>
        <v>159.5</v>
      </c>
      <c r="S16" s="97">
        <v>21</v>
      </c>
      <c r="T16" s="98">
        <v>26</v>
      </c>
    </row>
    <row r="17" spans="1:20" ht="13.5" thickTop="1">
      <c r="A17" s="46">
        <f t="shared" si="5"/>
        <v>13</v>
      </c>
      <c r="B17" s="264" t="s">
        <v>23</v>
      </c>
      <c r="C17" s="228"/>
      <c r="D17" s="265">
        <v>16</v>
      </c>
      <c r="E17" s="266">
        <f t="shared" si="0"/>
        <v>96</v>
      </c>
      <c r="F17" s="231">
        <v>130</v>
      </c>
      <c r="G17" s="232">
        <v>182</v>
      </c>
      <c r="H17" s="232">
        <v>159</v>
      </c>
      <c r="I17" s="233">
        <v>145</v>
      </c>
      <c r="J17" s="231">
        <v>170</v>
      </c>
      <c r="K17" s="233">
        <v>167</v>
      </c>
      <c r="L17" s="231"/>
      <c r="M17" s="507"/>
      <c r="N17" s="236"/>
      <c r="O17" s="237"/>
      <c r="P17" s="238">
        <f t="shared" si="2"/>
        <v>953</v>
      </c>
      <c r="Q17" s="239">
        <f t="shared" si="3"/>
        <v>1049</v>
      </c>
      <c r="R17" s="240">
        <f t="shared" si="4"/>
        <v>158.83333333333334</v>
      </c>
      <c r="S17" s="61">
        <v>20</v>
      </c>
      <c r="T17" s="105">
        <v>24</v>
      </c>
    </row>
    <row r="18" spans="1:20" ht="12.75">
      <c r="A18" s="63">
        <f t="shared" si="5"/>
        <v>14</v>
      </c>
      <c r="B18" s="242" t="s">
        <v>73</v>
      </c>
      <c r="C18" s="243"/>
      <c r="D18" s="229">
        <v>14</v>
      </c>
      <c r="E18" s="230">
        <f t="shared" si="0"/>
        <v>84</v>
      </c>
      <c r="F18" s="244">
        <v>167</v>
      </c>
      <c r="G18" s="245">
        <v>156</v>
      </c>
      <c r="H18" s="245">
        <v>146</v>
      </c>
      <c r="I18" s="246">
        <v>170</v>
      </c>
      <c r="J18" s="244">
        <v>149</v>
      </c>
      <c r="K18" s="246">
        <v>162</v>
      </c>
      <c r="L18" s="244"/>
      <c r="M18" s="508"/>
      <c r="N18" s="247"/>
      <c r="O18" s="237"/>
      <c r="P18" s="238">
        <f t="shared" si="2"/>
        <v>950</v>
      </c>
      <c r="Q18" s="239">
        <f t="shared" si="3"/>
        <v>1034</v>
      </c>
      <c r="R18" s="240">
        <f t="shared" si="4"/>
        <v>158.33333333333334</v>
      </c>
      <c r="S18" s="74">
        <v>19</v>
      </c>
      <c r="T18" s="75">
        <v>23</v>
      </c>
    </row>
    <row r="19" spans="1:20" ht="12.75">
      <c r="A19" s="63">
        <f t="shared" si="5"/>
        <v>15</v>
      </c>
      <c r="B19" s="248" t="s">
        <v>28</v>
      </c>
      <c r="C19" s="243"/>
      <c r="D19" s="229">
        <v>16</v>
      </c>
      <c r="E19" s="230">
        <f t="shared" si="0"/>
        <v>96</v>
      </c>
      <c r="F19" s="244">
        <v>140</v>
      </c>
      <c r="G19" s="245">
        <v>157</v>
      </c>
      <c r="H19" s="245">
        <v>209</v>
      </c>
      <c r="I19" s="246">
        <v>160</v>
      </c>
      <c r="J19" s="244">
        <v>112</v>
      </c>
      <c r="K19" s="246">
        <v>153</v>
      </c>
      <c r="L19" s="244"/>
      <c r="M19" s="508"/>
      <c r="N19" s="247"/>
      <c r="O19" s="237"/>
      <c r="P19" s="238">
        <f t="shared" si="2"/>
        <v>931</v>
      </c>
      <c r="Q19" s="239">
        <f t="shared" si="3"/>
        <v>1027</v>
      </c>
      <c r="R19" s="240">
        <f t="shared" si="4"/>
        <v>155.16666666666666</v>
      </c>
      <c r="S19" s="74">
        <v>18</v>
      </c>
      <c r="T19" s="75">
        <v>22</v>
      </c>
    </row>
    <row r="20" spans="1:20" ht="12.75">
      <c r="A20" s="63">
        <f t="shared" si="5"/>
        <v>16</v>
      </c>
      <c r="B20" s="248" t="s">
        <v>11</v>
      </c>
      <c r="C20" s="243"/>
      <c r="D20" s="229">
        <v>8</v>
      </c>
      <c r="E20" s="230">
        <f t="shared" si="0"/>
        <v>48</v>
      </c>
      <c r="F20" s="244">
        <v>208</v>
      </c>
      <c r="G20" s="245">
        <v>145</v>
      </c>
      <c r="H20" s="245">
        <v>159</v>
      </c>
      <c r="I20" s="246">
        <v>145</v>
      </c>
      <c r="J20" s="244">
        <v>145</v>
      </c>
      <c r="K20" s="246">
        <v>164</v>
      </c>
      <c r="L20" s="244"/>
      <c r="M20" s="428"/>
      <c r="N20" s="247"/>
      <c r="O20" s="237"/>
      <c r="P20" s="238">
        <f t="shared" si="2"/>
        <v>966</v>
      </c>
      <c r="Q20" s="239">
        <f t="shared" si="3"/>
        <v>1014</v>
      </c>
      <c r="R20" s="240">
        <f t="shared" si="4"/>
        <v>161</v>
      </c>
      <c r="S20" s="74">
        <v>17</v>
      </c>
      <c r="T20" s="75">
        <v>21</v>
      </c>
    </row>
    <row r="21" spans="1:20" ht="12.75">
      <c r="A21" s="63">
        <f t="shared" si="5"/>
        <v>17</v>
      </c>
      <c r="B21" s="248" t="s">
        <v>10</v>
      </c>
      <c r="C21" s="243"/>
      <c r="D21" s="229">
        <v>8</v>
      </c>
      <c r="E21" s="230">
        <f t="shared" si="0"/>
        <v>48</v>
      </c>
      <c r="F21" s="244">
        <v>170</v>
      </c>
      <c r="G21" s="245">
        <v>188</v>
      </c>
      <c r="H21" s="245">
        <v>162</v>
      </c>
      <c r="I21" s="246">
        <v>157</v>
      </c>
      <c r="J21" s="244">
        <v>139</v>
      </c>
      <c r="K21" s="503">
        <v>149</v>
      </c>
      <c r="L21" s="244"/>
      <c r="M21" s="508"/>
      <c r="N21" s="247"/>
      <c r="O21" s="237"/>
      <c r="P21" s="238">
        <f t="shared" si="2"/>
        <v>965</v>
      </c>
      <c r="Q21" s="239">
        <f t="shared" si="3"/>
        <v>1013</v>
      </c>
      <c r="R21" s="240">
        <f t="shared" si="4"/>
        <v>160.83333333333334</v>
      </c>
      <c r="S21" s="74">
        <v>16</v>
      </c>
      <c r="T21" s="75">
        <v>20</v>
      </c>
    </row>
    <row r="22" spans="1:20" ht="12.75">
      <c r="A22" s="63">
        <f t="shared" si="5"/>
        <v>18</v>
      </c>
      <c r="B22" s="248" t="s">
        <v>13</v>
      </c>
      <c r="C22" s="243"/>
      <c r="D22" s="229">
        <v>9</v>
      </c>
      <c r="E22" s="230">
        <f t="shared" si="0"/>
        <v>54</v>
      </c>
      <c r="F22" s="244">
        <v>194</v>
      </c>
      <c r="G22" s="245">
        <v>158</v>
      </c>
      <c r="H22" s="245">
        <v>126</v>
      </c>
      <c r="I22" s="246">
        <v>167</v>
      </c>
      <c r="J22" s="244">
        <v>146</v>
      </c>
      <c r="K22" s="246">
        <v>168</v>
      </c>
      <c r="L22" s="244"/>
      <c r="M22" s="428"/>
      <c r="N22" s="247"/>
      <c r="O22" s="237"/>
      <c r="P22" s="238">
        <f t="shared" si="2"/>
        <v>959</v>
      </c>
      <c r="Q22" s="239">
        <f t="shared" si="3"/>
        <v>1013</v>
      </c>
      <c r="R22" s="240">
        <f t="shared" si="4"/>
        <v>159.83333333333334</v>
      </c>
      <c r="S22" s="74">
        <v>15</v>
      </c>
      <c r="T22" s="75">
        <v>19</v>
      </c>
    </row>
    <row r="23" spans="1:20" ht="12.75">
      <c r="A23" s="63">
        <f t="shared" si="5"/>
        <v>19</v>
      </c>
      <c r="B23" s="248" t="s">
        <v>14</v>
      </c>
      <c r="C23" s="243"/>
      <c r="D23" s="229">
        <v>3</v>
      </c>
      <c r="E23" s="230">
        <f t="shared" si="0"/>
        <v>18</v>
      </c>
      <c r="F23" s="244">
        <v>152</v>
      </c>
      <c r="G23" s="245">
        <v>179</v>
      </c>
      <c r="H23" s="245">
        <v>173</v>
      </c>
      <c r="I23" s="246">
        <v>184</v>
      </c>
      <c r="J23" s="244">
        <v>156</v>
      </c>
      <c r="K23" s="246">
        <v>146</v>
      </c>
      <c r="L23" s="244"/>
      <c r="M23" s="428"/>
      <c r="N23" s="247"/>
      <c r="O23" s="237"/>
      <c r="P23" s="238">
        <f t="shared" si="2"/>
        <v>990</v>
      </c>
      <c r="Q23" s="239">
        <f t="shared" si="3"/>
        <v>1008</v>
      </c>
      <c r="R23" s="240">
        <f t="shared" si="4"/>
        <v>165</v>
      </c>
      <c r="S23" s="74">
        <v>14</v>
      </c>
      <c r="T23" s="75">
        <v>18</v>
      </c>
    </row>
    <row r="24" spans="1:20" ht="12.75">
      <c r="A24" s="63">
        <f t="shared" si="5"/>
        <v>20</v>
      </c>
      <c r="B24" s="248" t="s">
        <v>34</v>
      </c>
      <c r="C24" s="243"/>
      <c r="D24" s="229">
        <v>5</v>
      </c>
      <c r="E24" s="230">
        <f t="shared" si="0"/>
        <v>30</v>
      </c>
      <c r="F24" s="244">
        <v>158</v>
      </c>
      <c r="G24" s="245">
        <v>194</v>
      </c>
      <c r="H24" s="245">
        <v>148</v>
      </c>
      <c r="I24" s="246">
        <v>156</v>
      </c>
      <c r="J24" s="244">
        <v>175</v>
      </c>
      <c r="K24" s="503">
        <v>147</v>
      </c>
      <c r="L24" s="244"/>
      <c r="M24" s="508"/>
      <c r="N24" s="247"/>
      <c r="O24" s="237"/>
      <c r="P24" s="238">
        <f t="shared" si="2"/>
        <v>978</v>
      </c>
      <c r="Q24" s="239">
        <f t="shared" si="3"/>
        <v>1008</v>
      </c>
      <c r="R24" s="240">
        <f t="shared" si="4"/>
        <v>163</v>
      </c>
      <c r="S24" s="74">
        <v>13</v>
      </c>
      <c r="T24" s="75">
        <v>17</v>
      </c>
    </row>
    <row r="25" spans="1:20" ht="12.75">
      <c r="A25" s="63">
        <f t="shared" si="5"/>
        <v>21</v>
      </c>
      <c r="B25" s="242" t="s">
        <v>64</v>
      </c>
      <c r="C25" s="243"/>
      <c r="D25" s="229">
        <v>18</v>
      </c>
      <c r="E25" s="230">
        <f t="shared" si="0"/>
        <v>108</v>
      </c>
      <c r="F25" s="244">
        <v>130</v>
      </c>
      <c r="G25" s="245">
        <v>136</v>
      </c>
      <c r="H25" s="245">
        <v>131</v>
      </c>
      <c r="I25" s="246">
        <v>194</v>
      </c>
      <c r="J25" s="244">
        <v>132</v>
      </c>
      <c r="K25" s="246">
        <v>163</v>
      </c>
      <c r="L25" s="244"/>
      <c r="M25" s="428"/>
      <c r="N25" s="247"/>
      <c r="O25" s="237"/>
      <c r="P25" s="238">
        <f t="shared" si="2"/>
        <v>886</v>
      </c>
      <c r="Q25" s="239">
        <f t="shared" si="3"/>
        <v>994</v>
      </c>
      <c r="R25" s="240">
        <f t="shared" si="4"/>
        <v>147.66666666666666</v>
      </c>
      <c r="S25" s="74">
        <v>12</v>
      </c>
      <c r="T25" s="75">
        <v>16</v>
      </c>
    </row>
    <row r="26" spans="1:20" ht="12.75">
      <c r="A26" s="63">
        <f t="shared" si="5"/>
        <v>22</v>
      </c>
      <c r="B26" s="248" t="s">
        <v>37</v>
      </c>
      <c r="C26" s="243" t="s">
        <v>69</v>
      </c>
      <c r="D26" s="229">
        <v>5</v>
      </c>
      <c r="E26" s="230">
        <f t="shared" si="0"/>
        <v>30</v>
      </c>
      <c r="F26" s="244">
        <v>153</v>
      </c>
      <c r="G26" s="245">
        <v>145</v>
      </c>
      <c r="H26" s="245">
        <v>165</v>
      </c>
      <c r="I26" s="246">
        <v>194</v>
      </c>
      <c r="J26" s="244">
        <v>136</v>
      </c>
      <c r="K26" s="246">
        <v>146</v>
      </c>
      <c r="L26" s="244"/>
      <c r="M26" s="508"/>
      <c r="N26" s="247"/>
      <c r="O26" s="237"/>
      <c r="P26" s="238">
        <f t="shared" si="2"/>
        <v>939</v>
      </c>
      <c r="Q26" s="239">
        <f t="shared" si="3"/>
        <v>969</v>
      </c>
      <c r="R26" s="240">
        <f t="shared" si="4"/>
        <v>156.5</v>
      </c>
      <c r="S26" s="74">
        <v>11</v>
      </c>
      <c r="T26" s="75">
        <v>15</v>
      </c>
    </row>
    <row r="27" spans="1:20" ht="12.75">
      <c r="A27" s="63">
        <f t="shared" si="5"/>
        <v>23</v>
      </c>
      <c r="B27" s="242" t="s">
        <v>95</v>
      </c>
      <c r="C27" s="243"/>
      <c r="D27" s="229">
        <v>16</v>
      </c>
      <c r="E27" s="230">
        <f t="shared" si="0"/>
        <v>96</v>
      </c>
      <c r="F27" s="244">
        <v>123</v>
      </c>
      <c r="G27" s="245">
        <v>176</v>
      </c>
      <c r="H27" s="245">
        <v>131</v>
      </c>
      <c r="I27" s="246">
        <v>162</v>
      </c>
      <c r="J27" s="244">
        <v>121</v>
      </c>
      <c r="K27" s="246">
        <v>150</v>
      </c>
      <c r="L27" s="244"/>
      <c r="M27" s="428"/>
      <c r="N27" s="247"/>
      <c r="O27" s="237"/>
      <c r="P27" s="238">
        <f t="shared" si="2"/>
        <v>863</v>
      </c>
      <c r="Q27" s="239">
        <f t="shared" si="3"/>
        <v>959</v>
      </c>
      <c r="R27" s="240">
        <f t="shared" si="4"/>
        <v>143.83333333333334</v>
      </c>
      <c r="S27" s="74">
        <v>10</v>
      </c>
      <c r="T27" s="75">
        <v>14</v>
      </c>
    </row>
    <row r="28" spans="1:20" ht="13.5" thickBot="1">
      <c r="A28" s="82">
        <f t="shared" si="5"/>
        <v>24</v>
      </c>
      <c r="B28" s="251" t="s">
        <v>71</v>
      </c>
      <c r="C28" s="252"/>
      <c r="D28" s="253">
        <v>8</v>
      </c>
      <c r="E28" s="254">
        <f t="shared" si="0"/>
        <v>48</v>
      </c>
      <c r="F28" s="255">
        <v>121</v>
      </c>
      <c r="G28" s="256">
        <v>162</v>
      </c>
      <c r="H28" s="256">
        <v>170</v>
      </c>
      <c r="I28" s="257">
        <v>210</v>
      </c>
      <c r="J28" s="255">
        <v>113</v>
      </c>
      <c r="K28" s="257">
        <v>128</v>
      </c>
      <c r="L28" s="255"/>
      <c r="M28" s="509"/>
      <c r="N28" s="258"/>
      <c r="O28" s="259"/>
      <c r="P28" s="260">
        <f t="shared" si="2"/>
        <v>904</v>
      </c>
      <c r="Q28" s="261">
        <f t="shared" si="3"/>
        <v>952</v>
      </c>
      <c r="R28" s="262">
        <f t="shared" si="4"/>
        <v>150.66666666666666</v>
      </c>
      <c r="S28" s="97">
        <v>9</v>
      </c>
      <c r="T28" s="98">
        <v>13</v>
      </c>
    </row>
    <row r="29" spans="1:20" ht="13.5" thickTop="1">
      <c r="A29" s="46">
        <f t="shared" si="5"/>
        <v>25</v>
      </c>
      <c r="B29" s="264" t="s">
        <v>18</v>
      </c>
      <c r="C29" s="228"/>
      <c r="D29" s="265">
        <v>10</v>
      </c>
      <c r="E29" s="266">
        <f t="shared" si="0"/>
        <v>40</v>
      </c>
      <c r="F29" s="231">
        <v>153</v>
      </c>
      <c r="G29" s="232">
        <v>126</v>
      </c>
      <c r="H29" s="232">
        <v>211</v>
      </c>
      <c r="I29" s="233">
        <v>172</v>
      </c>
      <c r="J29" s="231"/>
      <c r="K29" s="510"/>
      <c r="L29" s="231"/>
      <c r="M29" s="511"/>
      <c r="N29" s="236"/>
      <c r="O29" s="237"/>
      <c r="P29" s="238">
        <f t="shared" si="2"/>
        <v>662</v>
      </c>
      <c r="Q29" s="239">
        <f t="shared" si="3"/>
        <v>702</v>
      </c>
      <c r="R29" s="240">
        <f t="shared" si="4"/>
        <v>165.5</v>
      </c>
      <c r="S29" s="61">
        <v>8</v>
      </c>
      <c r="T29" s="105">
        <v>12</v>
      </c>
    </row>
    <row r="30" spans="1:20" ht="12.75">
      <c r="A30" s="63">
        <f t="shared" si="5"/>
        <v>26</v>
      </c>
      <c r="B30" s="248" t="s">
        <v>31</v>
      </c>
      <c r="C30" s="243"/>
      <c r="D30" s="229">
        <v>3</v>
      </c>
      <c r="E30" s="230">
        <f t="shared" si="0"/>
        <v>12</v>
      </c>
      <c r="F30" s="244">
        <v>199</v>
      </c>
      <c r="G30" s="245">
        <v>175</v>
      </c>
      <c r="H30" s="245">
        <v>146</v>
      </c>
      <c r="I30" s="246">
        <v>158</v>
      </c>
      <c r="J30" s="244"/>
      <c r="K30" s="246"/>
      <c r="L30" s="244"/>
      <c r="M30" s="508"/>
      <c r="N30" s="247"/>
      <c r="O30" s="237"/>
      <c r="P30" s="238">
        <f t="shared" si="2"/>
        <v>678</v>
      </c>
      <c r="Q30" s="239">
        <f t="shared" si="3"/>
        <v>690</v>
      </c>
      <c r="R30" s="240">
        <f t="shared" si="4"/>
        <v>169.5</v>
      </c>
      <c r="S30" s="74">
        <v>7</v>
      </c>
      <c r="T30" s="75">
        <v>11</v>
      </c>
    </row>
    <row r="31" spans="1:20" ht="12.75">
      <c r="A31" s="63">
        <f t="shared" si="5"/>
        <v>27</v>
      </c>
      <c r="B31" s="248" t="s">
        <v>12</v>
      </c>
      <c r="C31" s="243"/>
      <c r="D31" s="229">
        <v>10</v>
      </c>
      <c r="E31" s="230">
        <f t="shared" si="0"/>
        <v>40</v>
      </c>
      <c r="F31" s="244">
        <v>117</v>
      </c>
      <c r="G31" s="245">
        <v>163</v>
      </c>
      <c r="H31" s="245">
        <v>172</v>
      </c>
      <c r="I31" s="246">
        <v>153</v>
      </c>
      <c r="J31" s="244"/>
      <c r="K31" s="512"/>
      <c r="L31" s="244"/>
      <c r="M31" s="508"/>
      <c r="N31" s="247"/>
      <c r="O31" s="237"/>
      <c r="P31" s="238">
        <f t="shared" si="2"/>
        <v>605</v>
      </c>
      <c r="Q31" s="239">
        <f t="shared" si="3"/>
        <v>645</v>
      </c>
      <c r="R31" s="240">
        <f t="shared" si="4"/>
        <v>151.25</v>
      </c>
      <c r="S31" s="74">
        <v>6</v>
      </c>
      <c r="T31" s="75">
        <v>10</v>
      </c>
    </row>
    <row r="32" spans="1:20" ht="12.75">
      <c r="A32" s="63">
        <f t="shared" si="5"/>
        <v>28</v>
      </c>
      <c r="B32" s="248" t="s">
        <v>27</v>
      </c>
      <c r="C32" s="243"/>
      <c r="D32" s="229">
        <v>8</v>
      </c>
      <c r="E32" s="230">
        <f t="shared" si="0"/>
        <v>32</v>
      </c>
      <c r="F32" s="244">
        <v>147</v>
      </c>
      <c r="G32" s="245">
        <v>158</v>
      </c>
      <c r="H32" s="245">
        <v>166</v>
      </c>
      <c r="I32" s="246">
        <v>127</v>
      </c>
      <c r="J32" s="244"/>
      <c r="K32" s="246"/>
      <c r="L32" s="244"/>
      <c r="M32" s="428"/>
      <c r="N32" s="247"/>
      <c r="O32" s="237"/>
      <c r="P32" s="238">
        <f t="shared" si="2"/>
        <v>598</v>
      </c>
      <c r="Q32" s="239">
        <f t="shared" si="3"/>
        <v>630</v>
      </c>
      <c r="R32" s="240">
        <f t="shared" si="4"/>
        <v>149.5</v>
      </c>
      <c r="S32" s="74">
        <v>5</v>
      </c>
      <c r="T32" s="75">
        <v>9</v>
      </c>
    </row>
    <row r="33" spans="1:20" ht="12.75">
      <c r="A33" s="63">
        <f t="shared" si="5"/>
        <v>29</v>
      </c>
      <c r="B33" s="242" t="s">
        <v>68</v>
      </c>
      <c r="C33" s="243"/>
      <c r="D33" s="229">
        <v>12</v>
      </c>
      <c r="E33" s="230">
        <f t="shared" si="0"/>
        <v>48</v>
      </c>
      <c r="F33" s="244">
        <v>151</v>
      </c>
      <c r="G33" s="245">
        <v>142</v>
      </c>
      <c r="H33" s="245">
        <v>125</v>
      </c>
      <c r="I33" s="246">
        <v>164</v>
      </c>
      <c r="J33" s="244"/>
      <c r="K33" s="246"/>
      <c r="L33" s="244"/>
      <c r="M33" s="428"/>
      <c r="N33" s="247"/>
      <c r="O33" s="237"/>
      <c r="P33" s="238">
        <f t="shared" si="2"/>
        <v>582</v>
      </c>
      <c r="Q33" s="239">
        <f t="shared" si="3"/>
        <v>630</v>
      </c>
      <c r="R33" s="240">
        <f t="shared" si="4"/>
        <v>145.5</v>
      </c>
      <c r="S33" s="74">
        <v>4</v>
      </c>
      <c r="T33" s="75">
        <v>8</v>
      </c>
    </row>
    <row r="34" spans="1:20" ht="12.75">
      <c r="A34" s="63">
        <f t="shared" si="5"/>
        <v>30</v>
      </c>
      <c r="B34" s="248" t="s">
        <v>15</v>
      </c>
      <c r="C34" s="243"/>
      <c r="D34" s="229">
        <v>8</v>
      </c>
      <c r="E34" s="230">
        <f t="shared" si="0"/>
        <v>32</v>
      </c>
      <c r="F34" s="244">
        <v>164</v>
      </c>
      <c r="G34" s="245">
        <v>168</v>
      </c>
      <c r="H34" s="245">
        <v>131</v>
      </c>
      <c r="I34" s="246">
        <v>127</v>
      </c>
      <c r="J34" s="244"/>
      <c r="K34" s="246"/>
      <c r="L34" s="244"/>
      <c r="M34" s="508"/>
      <c r="N34" s="247"/>
      <c r="O34" s="237"/>
      <c r="P34" s="238">
        <f t="shared" si="2"/>
        <v>590</v>
      </c>
      <c r="Q34" s="239">
        <f t="shared" si="3"/>
        <v>622</v>
      </c>
      <c r="R34" s="240">
        <f t="shared" si="4"/>
        <v>147.5</v>
      </c>
      <c r="S34" s="74">
        <v>3</v>
      </c>
      <c r="T34" s="75">
        <v>7</v>
      </c>
    </row>
    <row r="35" spans="1:20" ht="12.75">
      <c r="A35" s="63">
        <f t="shared" si="5"/>
        <v>31</v>
      </c>
      <c r="B35" s="248" t="s">
        <v>29</v>
      </c>
      <c r="C35" s="243"/>
      <c r="D35" s="229">
        <v>14</v>
      </c>
      <c r="E35" s="230">
        <f t="shared" si="0"/>
        <v>56</v>
      </c>
      <c r="F35" s="244">
        <v>146</v>
      </c>
      <c r="G35" s="245">
        <v>159</v>
      </c>
      <c r="H35" s="245">
        <v>136</v>
      </c>
      <c r="I35" s="246">
        <v>124</v>
      </c>
      <c r="J35" s="244"/>
      <c r="K35" s="246"/>
      <c r="L35" s="244"/>
      <c r="M35" s="428"/>
      <c r="N35" s="247"/>
      <c r="O35" s="237"/>
      <c r="P35" s="238">
        <f t="shared" si="2"/>
        <v>565</v>
      </c>
      <c r="Q35" s="239">
        <f t="shared" si="3"/>
        <v>621</v>
      </c>
      <c r="R35" s="240">
        <f t="shared" si="4"/>
        <v>141.25</v>
      </c>
      <c r="S35" s="74">
        <v>2</v>
      </c>
      <c r="T35" s="75">
        <v>6</v>
      </c>
    </row>
    <row r="36" spans="1:20" ht="13.5" thickBot="1">
      <c r="A36" s="350">
        <f t="shared" si="5"/>
        <v>32</v>
      </c>
      <c r="B36" s="271" t="s">
        <v>20</v>
      </c>
      <c r="C36" s="272"/>
      <c r="D36" s="273">
        <v>16</v>
      </c>
      <c r="E36" s="274">
        <f t="shared" si="0"/>
        <v>64</v>
      </c>
      <c r="F36" s="275">
        <v>114</v>
      </c>
      <c r="G36" s="276">
        <v>126</v>
      </c>
      <c r="H36" s="276">
        <v>82</v>
      </c>
      <c r="I36" s="277">
        <v>143</v>
      </c>
      <c r="J36" s="275"/>
      <c r="K36" s="277"/>
      <c r="L36" s="275"/>
      <c r="M36" s="514"/>
      <c r="N36" s="278"/>
      <c r="O36" s="286"/>
      <c r="P36" s="515">
        <f t="shared" si="2"/>
        <v>465</v>
      </c>
      <c r="Q36" s="513">
        <f t="shared" si="3"/>
        <v>529</v>
      </c>
      <c r="R36" s="516">
        <f t="shared" si="4"/>
        <v>116.25</v>
      </c>
      <c r="S36" s="135">
        <v>1</v>
      </c>
      <c r="T36" s="98">
        <v>5</v>
      </c>
    </row>
    <row r="37" spans="1:20" ht="13.5" thickTop="1">
      <c r="A37" s="353" t="s">
        <v>81</v>
      </c>
      <c r="B37" s="517" t="s">
        <v>66</v>
      </c>
      <c r="C37" s="518"/>
      <c r="D37" s="354"/>
      <c r="E37" s="354"/>
      <c r="F37" s="51">
        <v>121</v>
      </c>
      <c r="G37" s="51">
        <v>142</v>
      </c>
      <c r="H37" s="51">
        <v>146</v>
      </c>
      <c r="I37" s="51">
        <v>155</v>
      </c>
      <c r="J37" s="51"/>
      <c r="K37" s="194"/>
      <c r="L37" s="194"/>
      <c r="M37" s="194"/>
      <c r="N37" s="519"/>
      <c r="O37" s="196"/>
      <c r="P37" s="197">
        <f t="shared" si="2"/>
        <v>564</v>
      </c>
      <c r="Q37" s="355"/>
      <c r="R37" s="520">
        <f t="shared" si="4"/>
        <v>141</v>
      </c>
      <c r="S37" s="288"/>
      <c r="T37" s="289"/>
    </row>
    <row r="38" spans="1:20" ht="12.75">
      <c r="A38" s="356" t="s">
        <v>81</v>
      </c>
      <c r="B38" s="521" t="s">
        <v>64</v>
      </c>
      <c r="C38" s="357"/>
      <c r="D38" s="358"/>
      <c r="E38" s="358"/>
      <c r="F38" s="68">
        <v>134</v>
      </c>
      <c r="G38" s="68">
        <v>161</v>
      </c>
      <c r="H38" s="68">
        <v>145</v>
      </c>
      <c r="I38" s="68">
        <v>135</v>
      </c>
      <c r="J38" s="68"/>
      <c r="K38" s="201"/>
      <c r="L38" s="201"/>
      <c r="M38" s="201"/>
      <c r="N38" s="188"/>
      <c r="O38" s="202"/>
      <c r="P38" s="203">
        <f t="shared" si="2"/>
        <v>575</v>
      </c>
      <c r="Q38" s="360"/>
      <c r="R38" s="522">
        <f t="shared" si="4"/>
        <v>143.75</v>
      </c>
      <c r="S38" s="150"/>
      <c r="T38" s="290"/>
    </row>
    <row r="39" spans="1:20" ht="12.75">
      <c r="A39" s="356" t="s">
        <v>81</v>
      </c>
      <c r="B39" s="199" t="s">
        <v>12</v>
      </c>
      <c r="C39" s="200"/>
      <c r="D39" s="358"/>
      <c r="E39" s="358"/>
      <c r="F39" s="68">
        <v>140</v>
      </c>
      <c r="G39" s="68">
        <v>142</v>
      </c>
      <c r="H39" s="68">
        <v>146</v>
      </c>
      <c r="I39" s="68">
        <v>138</v>
      </c>
      <c r="J39" s="68"/>
      <c r="K39" s="201"/>
      <c r="L39" s="201"/>
      <c r="M39" s="201"/>
      <c r="N39" s="188"/>
      <c r="O39" s="202"/>
      <c r="P39" s="203">
        <f t="shared" si="2"/>
        <v>566</v>
      </c>
      <c r="Q39" s="360"/>
      <c r="R39" s="522">
        <f t="shared" si="4"/>
        <v>141.5</v>
      </c>
      <c r="S39" s="150"/>
      <c r="T39" s="290"/>
    </row>
    <row r="40" spans="1:20" ht="12.75">
      <c r="A40" s="356" t="s">
        <v>81</v>
      </c>
      <c r="B40" s="523" t="s">
        <v>27</v>
      </c>
      <c r="C40" s="372"/>
      <c r="D40" s="358"/>
      <c r="E40" s="358"/>
      <c r="F40" s="68">
        <v>145</v>
      </c>
      <c r="G40" s="68">
        <v>162</v>
      </c>
      <c r="H40" s="68">
        <v>151</v>
      </c>
      <c r="I40" s="68">
        <v>123</v>
      </c>
      <c r="J40" s="68"/>
      <c r="K40" s="224"/>
      <c r="L40" s="201"/>
      <c r="M40" s="201"/>
      <c r="N40" s="188"/>
      <c r="O40" s="202"/>
      <c r="P40" s="203">
        <f t="shared" si="2"/>
        <v>581</v>
      </c>
      <c r="Q40" s="360"/>
      <c r="R40" s="522">
        <f t="shared" si="4"/>
        <v>145.25</v>
      </c>
      <c r="S40" s="150"/>
      <c r="T40" s="290"/>
    </row>
    <row r="41" spans="1:20" ht="12.75">
      <c r="A41" s="356" t="s">
        <v>81</v>
      </c>
      <c r="B41" s="521" t="s">
        <v>19</v>
      </c>
      <c r="C41" s="357"/>
      <c r="D41" s="358"/>
      <c r="E41" s="358"/>
      <c r="F41" s="68">
        <v>131</v>
      </c>
      <c r="G41" s="68">
        <v>137</v>
      </c>
      <c r="H41" s="68">
        <v>192</v>
      </c>
      <c r="I41" s="68">
        <v>160</v>
      </c>
      <c r="J41" s="68"/>
      <c r="K41" s="359"/>
      <c r="L41" s="201"/>
      <c r="M41" s="201"/>
      <c r="N41" s="188"/>
      <c r="O41" s="202"/>
      <c r="P41" s="203">
        <f t="shared" si="2"/>
        <v>620</v>
      </c>
      <c r="Q41" s="360"/>
      <c r="R41" s="522">
        <f t="shared" si="4"/>
        <v>155</v>
      </c>
      <c r="S41" s="150"/>
      <c r="T41" s="290"/>
    </row>
    <row r="42" spans="1:20" ht="12.75">
      <c r="A42" s="356" t="s">
        <v>81</v>
      </c>
      <c r="B42" s="524" t="s">
        <v>26</v>
      </c>
      <c r="C42" s="361"/>
      <c r="D42" s="358"/>
      <c r="E42" s="358"/>
      <c r="F42" s="68">
        <v>146</v>
      </c>
      <c r="G42" s="68">
        <v>153</v>
      </c>
      <c r="H42" s="68">
        <v>206</v>
      </c>
      <c r="I42" s="68">
        <v>205</v>
      </c>
      <c r="J42" s="68"/>
      <c r="K42" s="201"/>
      <c r="L42" s="201"/>
      <c r="M42" s="201"/>
      <c r="N42" s="188"/>
      <c r="O42" s="202"/>
      <c r="P42" s="203">
        <f t="shared" si="2"/>
        <v>710</v>
      </c>
      <c r="Q42" s="360"/>
      <c r="R42" s="522">
        <f t="shared" si="4"/>
        <v>177.5</v>
      </c>
      <c r="S42" s="150"/>
      <c r="T42" s="290"/>
    </row>
    <row r="43" spans="1:20" ht="12.75">
      <c r="A43" s="356" t="s">
        <v>81</v>
      </c>
      <c r="B43" s="524" t="s">
        <v>12</v>
      </c>
      <c r="C43" s="361"/>
      <c r="D43" s="358"/>
      <c r="E43" s="358"/>
      <c r="F43" s="68">
        <v>158</v>
      </c>
      <c r="G43" s="68">
        <v>127</v>
      </c>
      <c r="H43" s="68">
        <v>150</v>
      </c>
      <c r="I43" s="68">
        <v>137</v>
      </c>
      <c r="J43" s="68"/>
      <c r="K43" s="201"/>
      <c r="L43" s="201"/>
      <c r="M43" s="201"/>
      <c r="N43" s="188"/>
      <c r="O43" s="202"/>
      <c r="P43" s="203">
        <f t="shared" si="2"/>
        <v>572</v>
      </c>
      <c r="Q43" s="360"/>
      <c r="R43" s="522">
        <f t="shared" si="4"/>
        <v>143</v>
      </c>
      <c r="S43" s="150"/>
      <c r="T43" s="290"/>
    </row>
    <row r="44" spans="1:20" ht="12.75">
      <c r="A44" s="356" t="s">
        <v>81</v>
      </c>
      <c r="B44" s="199" t="s">
        <v>19</v>
      </c>
      <c r="C44" s="200"/>
      <c r="D44" s="358"/>
      <c r="E44" s="358"/>
      <c r="F44" s="68">
        <v>147</v>
      </c>
      <c r="G44" s="68">
        <v>123</v>
      </c>
      <c r="H44" s="68">
        <v>135</v>
      </c>
      <c r="I44" s="68">
        <v>142</v>
      </c>
      <c r="J44" s="68"/>
      <c r="K44" s="201"/>
      <c r="L44" s="201"/>
      <c r="M44" s="201"/>
      <c r="N44" s="188"/>
      <c r="O44" s="202"/>
      <c r="P44" s="203">
        <f t="shared" si="2"/>
        <v>547</v>
      </c>
      <c r="Q44" s="360"/>
      <c r="R44" s="522">
        <f t="shared" si="4"/>
        <v>136.75</v>
      </c>
      <c r="S44" s="150"/>
      <c r="T44" s="290"/>
    </row>
    <row r="45" spans="1:20" ht="12.75">
      <c r="A45" s="356" t="s">
        <v>81</v>
      </c>
      <c r="B45" s="199" t="s">
        <v>64</v>
      </c>
      <c r="C45" s="200"/>
      <c r="D45" s="358"/>
      <c r="E45" s="358"/>
      <c r="F45" s="68">
        <v>119</v>
      </c>
      <c r="G45" s="68">
        <v>136</v>
      </c>
      <c r="H45" s="68">
        <v>148</v>
      </c>
      <c r="I45" s="68">
        <v>144</v>
      </c>
      <c r="J45" s="68"/>
      <c r="K45" s="201"/>
      <c r="L45" s="201"/>
      <c r="M45" s="201"/>
      <c r="N45" s="151"/>
      <c r="O45" s="202"/>
      <c r="P45" s="203">
        <f t="shared" si="2"/>
        <v>547</v>
      </c>
      <c r="Q45" s="360"/>
      <c r="R45" s="522">
        <f t="shared" si="4"/>
        <v>136.75</v>
      </c>
      <c r="S45" s="150"/>
      <c r="T45" s="290"/>
    </row>
    <row r="46" spans="1:20" ht="12.75">
      <c r="A46" s="356" t="s">
        <v>81</v>
      </c>
      <c r="B46" s="199" t="s">
        <v>66</v>
      </c>
      <c r="C46" s="200"/>
      <c r="D46" s="358"/>
      <c r="E46" s="358"/>
      <c r="F46" s="68">
        <v>124</v>
      </c>
      <c r="G46" s="68">
        <v>146</v>
      </c>
      <c r="H46" s="68">
        <v>169</v>
      </c>
      <c r="I46" s="68">
        <v>196</v>
      </c>
      <c r="J46" s="68"/>
      <c r="K46" s="201"/>
      <c r="L46" s="201"/>
      <c r="M46" s="201"/>
      <c r="N46" s="151"/>
      <c r="O46" s="202"/>
      <c r="P46" s="203">
        <f t="shared" si="2"/>
        <v>635</v>
      </c>
      <c r="Q46" s="360"/>
      <c r="R46" s="522">
        <f t="shared" si="4"/>
        <v>158.75</v>
      </c>
      <c r="S46" s="150"/>
      <c r="T46" s="290"/>
    </row>
    <row r="47" spans="1:20" ht="12.75">
      <c r="A47" s="356" t="s">
        <v>81</v>
      </c>
      <c r="B47" s="199" t="s">
        <v>64</v>
      </c>
      <c r="C47" s="200"/>
      <c r="D47" s="358"/>
      <c r="E47" s="358"/>
      <c r="F47" s="68">
        <v>153</v>
      </c>
      <c r="G47" s="68">
        <v>136</v>
      </c>
      <c r="H47" s="68">
        <v>141</v>
      </c>
      <c r="I47" s="68">
        <v>151</v>
      </c>
      <c r="J47" s="68"/>
      <c r="K47" s="201"/>
      <c r="L47" s="201"/>
      <c r="M47" s="201"/>
      <c r="N47" s="151"/>
      <c r="O47" s="202"/>
      <c r="P47" s="203">
        <f t="shared" si="2"/>
        <v>581</v>
      </c>
      <c r="Q47" s="360"/>
      <c r="R47" s="522">
        <f t="shared" si="4"/>
        <v>145.25</v>
      </c>
      <c r="S47" s="150"/>
      <c r="T47" s="290"/>
    </row>
    <row r="48" spans="1:20" ht="12.75">
      <c r="A48" s="356" t="s">
        <v>81</v>
      </c>
      <c r="B48" s="199" t="s">
        <v>66</v>
      </c>
      <c r="C48" s="200"/>
      <c r="D48" s="358"/>
      <c r="E48" s="358"/>
      <c r="F48" s="68">
        <v>158</v>
      </c>
      <c r="G48" s="68">
        <v>122</v>
      </c>
      <c r="H48" s="68">
        <v>165</v>
      </c>
      <c r="I48" s="68">
        <v>136</v>
      </c>
      <c r="J48" s="68"/>
      <c r="K48" s="201"/>
      <c r="L48" s="201"/>
      <c r="M48" s="201"/>
      <c r="N48" s="151"/>
      <c r="O48" s="202"/>
      <c r="P48" s="203">
        <f t="shared" si="2"/>
        <v>581</v>
      </c>
      <c r="Q48" s="360"/>
      <c r="R48" s="522">
        <f t="shared" si="4"/>
        <v>145.25</v>
      </c>
      <c r="S48" s="150"/>
      <c r="T48" s="290"/>
    </row>
    <row r="49" spans="1:20" ht="12.75">
      <c r="A49" s="356" t="s">
        <v>81</v>
      </c>
      <c r="B49" s="199" t="s">
        <v>28</v>
      </c>
      <c r="C49" s="200"/>
      <c r="D49" s="358"/>
      <c r="E49" s="358"/>
      <c r="F49" s="68">
        <v>155</v>
      </c>
      <c r="G49" s="68">
        <v>125</v>
      </c>
      <c r="H49" s="68">
        <v>169</v>
      </c>
      <c r="I49" s="68">
        <v>177</v>
      </c>
      <c r="J49" s="68"/>
      <c r="K49" s="201"/>
      <c r="L49" s="201"/>
      <c r="M49" s="201"/>
      <c r="N49" s="151"/>
      <c r="O49" s="202"/>
      <c r="P49" s="203">
        <f t="shared" si="2"/>
        <v>626</v>
      </c>
      <c r="Q49" s="360"/>
      <c r="R49" s="522">
        <f t="shared" si="4"/>
        <v>156.5</v>
      </c>
      <c r="S49" s="150"/>
      <c r="T49" s="290"/>
    </row>
    <row r="50" spans="1:20" ht="12.75">
      <c r="A50" s="356" t="s">
        <v>81</v>
      </c>
      <c r="B50" s="199" t="s">
        <v>28</v>
      </c>
      <c r="C50" s="200"/>
      <c r="D50" s="358"/>
      <c r="E50" s="358"/>
      <c r="F50" s="68">
        <v>133</v>
      </c>
      <c r="G50" s="68">
        <v>160</v>
      </c>
      <c r="H50" s="68">
        <v>113</v>
      </c>
      <c r="I50" s="68">
        <v>211</v>
      </c>
      <c r="J50" s="68"/>
      <c r="K50" s="201"/>
      <c r="L50" s="201"/>
      <c r="M50" s="201"/>
      <c r="N50" s="151"/>
      <c r="O50" s="202"/>
      <c r="P50" s="203">
        <f t="shared" si="2"/>
        <v>617</v>
      </c>
      <c r="Q50" s="360"/>
      <c r="R50" s="522">
        <f t="shared" si="4"/>
        <v>154.25</v>
      </c>
      <c r="S50" s="150"/>
      <c r="T50" s="290"/>
    </row>
    <row r="51" spans="1:20" ht="12.75">
      <c r="A51" s="198" t="s">
        <v>81</v>
      </c>
      <c r="B51" s="199" t="s">
        <v>14</v>
      </c>
      <c r="C51" s="200"/>
      <c r="D51" s="358"/>
      <c r="E51" s="358"/>
      <c r="F51" s="68">
        <v>153</v>
      </c>
      <c r="G51" s="68">
        <v>162</v>
      </c>
      <c r="H51" s="68">
        <v>191</v>
      </c>
      <c r="I51" s="68">
        <v>129</v>
      </c>
      <c r="J51" s="68"/>
      <c r="K51" s="201"/>
      <c r="L51" s="201"/>
      <c r="M51" s="201"/>
      <c r="N51" s="151"/>
      <c r="O51" s="202"/>
      <c r="P51" s="203">
        <f t="shared" si="2"/>
        <v>635</v>
      </c>
      <c r="Q51" s="360"/>
      <c r="R51" s="522">
        <f t="shared" si="4"/>
        <v>158.75</v>
      </c>
      <c r="S51" s="150"/>
      <c r="T51" s="290"/>
    </row>
    <row r="52" spans="1:20" ht="13.5" thickBot="1">
      <c r="A52" s="204" t="s">
        <v>81</v>
      </c>
      <c r="B52" s="525" t="s">
        <v>87</v>
      </c>
      <c r="C52" s="373"/>
      <c r="D52" s="374"/>
      <c r="E52" s="374"/>
      <c r="F52" s="125">
        <v>163</v>
      </c>
      <c r="G52" s="125">
        <v>177</v>
      </c>
      <c r="H52" s="125">
        <v>184</v>
      </c>
      <c r="I52" s="125">
        <v>163</v>
      </c>
      <c r="J52" s="125"/>
      <c r="K52" s="340"/>
      <c r="L52" s="340"/>
      <c r="M52" s="340"/>
      <c r="N52" s="190"/>
      <c r="O52" s="370"/>
      <c r="P52" s="219">
        <f t="shared" si="2"/>
        <v>687</v>
      </c>
      <c r="Q52" s="375"/>
      <c r="R52" s="526">
        <f t="shared" si="4"/>
        <v>171.75</v>
      </c>
      <c r="S52" s="346"/>
      <c r="T52" s="347"/>
    </row>
    <row r="53" spans="1:20" ht="13.5" thickTop="1">
      <c r="A53" s="136"/>
      <c r="B53" s="137"/>
      <c r="C53" s="138"/>
      <c r="D53" s="139"/>
      <c r="E53" s="139"/>
      <c r="F53" s="140"/>
      <c r="G53" s="141"/>
      <c r="H53" s="141"/>
      <c r="I53" s="142"/>
      <c r="J53" s="140"/>
      <c r="K53" s="143"/>
      <c r="L53" s="144"/>
      <c r="M53" s="145"/>
      <c r="N53" s="185"/>
      <c r="O53" s="57"/>
      <c r="P53" s="58"/>
      <c r="Q53" s="59"/>
      <c r="R53" s="60"/>
      <c r="S53" s="147"/>
      <c r="T53" s="148"/>
    </row>
    <row r="54" spans="1:20" ht="12.7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1"/>
      <c r="O54" s="151"/>
      <c r="P54" s="153"/>
      <c r="Q54" s="153"/>
      <c r="R54" s="154"/>
      <c r="S54" s="155"/>
      <c r="T54" s="156"/>
    </row>
    <row r="55" spans="1:20" ht="12.7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1"/>
      <c r="O55" s="151"/>
      <c r="P55" s="153"/>
      <c r="Q55" s="153"/>
      <c r="R55" s="154"/>
      <c r="S55" s="155"/>
      <c r="T55" s="156"/>
    </row>
    <row r="56" spans="1:20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3"/>
      <c r="Q56" s="153"/>
      <c r="R56" s="154"/>
      <c r="S56" s="155"/>
      <c r="T56" s="156"/>
    </row>
    <row r="57" spans="1:20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3"/>
      <c r="Q57" s="153"/>
      <c r="R57" s="154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7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6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T65"/>
  <sheetViews>
    <sheetView workbookViewId="0" topLeftCell="A1">
      <selection activeCell="A2" sqref="A2:T2"/>
    </sheetView>
  </sheetViews>
  <sheetFormatPr defaultColWidth="9.140625" defaultRowHeight="12.75"/>
  <cols>
    <col min="1" max="1" width="4.140625" style="27" customWidth="1"/>
    <col min="2" max="2" width="20.57421875" style="28" customWidth="1"/>
    <col min="3" max="5" width="5.140625" style="27" customWidth="1"/>
    <col min="6" max="10" width="5.7109375" style="27" customWidth="1"/>
    <col min="11" max="13" width="5.7109375" style="29" customWidth="1"/>
    <col min="14" max="14" width="0" style="27" hidden="1" customWidth="1"/>
    <col min="15" max="16384" width="9.140625" style="27" customWidth="1"/>
  </cols>
  <sheetData>
    <row r="1" spans="1:20" ht="28.5" customHeight="1">
      <c r="A1" s="563" t="s">
        <v>105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</row>
    <row r="2" spans="1:20" ht="18.75" customHeight="1" thickBot="1" thickTop="1">
      <c r="A2" s="577" t="s">
        <v>106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</row>
    <row r="3" spans="1:20" ht="19.5" customHeight="1" thickBot="1" thickTop="1">
      <c r="A3" s="567" t="s">
        <v>39</v>
      </c>
      <c r="B3" s="575" t="s">
        <v>40</v>
      </c>
      <c r="C3" s="348"/>
      <c r="D3" s="569" t="s">
        <v>41</v>
      </c>
      <c r="E3" s="570" t="s">
        <v>41</v>
      </c>
      <c r="F3" s="571" t="s">
        <v>42</v>
      </c>
      <c r="G3" s="571"/>
      <c r="H3" s="571"/>
      <c r="I3" s="571"/>
      <c r="J3" s="572" t="s">
        <v>43</v>
      </c>
      <c r="K3" s="572"/>
      <c r="L3" s="573" t="s">
        <v>44</v>
      </c>
      <c r="M3" s="573"/>
      <c r="N3" s="31"/>
      <c r="O3" s="32" t="s">
        <v>44</v>
      </c>
      <c r="P3" s="574"/>
      <c r="Q3" s="574"/>
      <c r="R3" s="574"/>
      <c r="S3" s="574"/>
      <c r="T3" s="574"/>
    </row>
    <row r="4" spans="1:20" ht="15.75" customHeight="1" thickBot="1" thickTop="1">
      <c r="A4" s="567"/>
      <c r="B4" s="576"/>
      <c r="C4" s="349"/>
      <c r="D4" s="569"/>
      <c r="E4" s="570"/>
      <c r="F4" s="33" t="s">
        <v>45</v>
      </c>
      <c r="G4" s="34" t="s">
        <v>46</v>
      </c>
      <c r="H4" s="34" t="s">
        <v>47</v>
      </c>
      <c r="I4" s="35" t="s">
        <v>48</v>
      </c>
      <c r="J4" s="36" t="s">
        <v>49</v>
      </c>
      <c r="K4" s="37" t="s">
        <v>50</v>
      </c>
      <c r="L4" s="38" t="s">
        <v>51</v>
      </c>
      <c r="M4" s="39" t="s">
        <v>52</v>
      </c>
      <c r="N4" s="40" t="s">
        <v>53</v>
      </c>
      <c r="O4" s="41" t="s">
        <v>54</v>
      </c>
      <c r="P4" s="42" t="s">
        <v>55</v>
      </c>
      <c r="Q4" s="43" t="s">
        <v>56</v>
      </c>
      <c r="R4" s="42" t="s">
        <v>57</v>
      </c>
      <c r="S4" s="44" t="s">
        <v>58</v>
      </c>
      <c r="T4" s="45" t="s">
        <v>59</v>
      </c>
    </row>
    <row r="5" spans="1:20" ht="13.5" thickTop="1">
      <c r="A5" s="46">
        <v>1</v>
      </c>
      <c r="B5" s="227" t="s">
        <v>60</v>
      </c>
      <c r="C5" s="228"/>
      <c r="D5" s="229">
        <v>0</v>
      </c>
      <c r="E5" s="230">
        <f aca="true" t="shared" si="0" ref="E5:E37">IF(D5&gt;0,D5*COUNT(F5:K5),"")</f>
      </c>
      <c r="F5" s="231">
        <v>180</v>
      </c>
      <c r="G5" s="232">
        <v>161</v>
      </c>
      <c r="H5" s="232">
        <v>171</v>
      </c>
      <c r="I5" s="233">
        <v>185</v>
      </c>
      <c r="J5" s="234">
        <v>215</v>
      </c>
      <c r="K5" s="235">
        <v>165</v>
      </c>
      <c r="L5" s="234">
        <v>181</v>
      </c>
      <c r="M5" s="235">
        <v>220</v>
      </c>
      <c r="N5" s="236"/>
      <c r="O5" s="237">
        <f aca="true" t="shared" si="1" ref="O5:O16">SUM(L5:M5)</f>
        <v>401</v>
      </c>
      <c r="P5" s="238">
        <f aca="true" t="shared" si="2" ref="P5:P37">SUM(F5:M5)</f>
        <v>1478</v>
      </c>
      <c r="Q5" s="239">
        <f aca="true" t="shared" si="3" ref="Q5:Q37">SUM(E5:M5)</f>
        <v>1478</v>
      </c>
      <c r="R5" s="240">
        <f aca="true" t="shared" si="4" ref="R5:R37">IF(ISERROR(AVERAGE(F5:M5)),"",AVERAGE(F5:M5))</f>
        <v>184.75</v>
      </c>
      <c r="S5" s="61">
        <v>33</v>
      </c>
      <c r="T5" s="62">
        <v>60</v>
      </c>
    </row>
    <row r="6" spans="1:20" ht="12.75">
      <c r="A6" s="63">
        <f>A5+1</f>
        <v>2</v>
      </c>
      <c r="B6" s="248" t="s">
        <v>74</v>
      </c>
      <c r="C6" s="243"/>
      <c r="D6" s="229">
        <v>3</v>
      </c>
      <c r="E6" s="230">
        <f t="shared" si="0"/>
        <v>18</v>
      </c>
      <c r="F6" s="244">
        <v>208</v>
      </c>
      <c r="G6" s="245">
        <v>215</v>
      </c>
      <c r="H6" s="245">
        <v>140</v>
      </c>
      <c r="I6" s="246">
        <v>231</v>
      </c>
      <c r="J6" s="244">
        <v>181</v>
      </c>
      <c r="K6" s="246">
        <v>180</v>
      </c>
      <c r="L6" s="244">
        <v>200</v>
      </c>
      <c r="M6" s="246">
        <v>201</v>
      </c>
      <c r="N6" s="247"/>
      <c r="O6" s="237">
        <f t="shared" si="1"/>
        <v>401</v>
      </c>
      <c r="P6" s="238">
        <f t="shared" si="2"/>
        <v>1556</v>
      </c>
      <c r="Q6" s="239">
        <f t="shared" si="3"/>
        <v>1574</v>
      </c>
      <c r="R6" s="240">
        <f t="shared" si="4"/>
        <v>194.5</v>
      </c>
      <c r="S6" s="74">
        <v>32</v>
      </c>
      <c r="T6" s="75">
        <v>55</v>
      </c>
    </row>
    <row r="7" spans="1:20" ht="12.75">
      <c r="A7" s="63">
        <f>A6+1</f>
        <v>3</v>
      </c>
      <c r="B7" s="242" t="s">
        <v>14</v>
      </c>
      <c r="C7" s="243"/>
      <c r="D7" s="229">
        <v>3</v>
      </c>
      <c r="E7" s="230">
        <f t="shared" si="0"/>
        <v>18</v>
      </c>
      <c r="F7" s="244">
        <v>169</v>
      </c>
      <c r="G7" s="245">
        <v>174</v>
      </c>
      <c r="H7" s="245">
        <v>140</v>
      </c>
      <c r="I7" s="246">
        <v>155</v>
      </c>
      <c r="J7" s="244">
        <v>200</v>
      </c>
      <c r="K7" s="246">
        <v>188</v>
      </c>
      <c r="L7" s="244">
        <v>237</v>
      </c>
      <c r="M7" s="246">
        <v>162</v>
      </c>
      <c r="N7" s="247"/>
      <c r="O7" s="237">
        <f t="shared" si="1"/>
        <v>399</v>
      </c>
      <c r="P7" s="238">
        <f t="shared" si="2"/>
        <v>1425</v>
      </c>
      <c r="Q7" s="239">
        <f t="shared" si="3"/>
        <v>1443</v>
      </c>
      <c r="R7" s="240">
        <f t="shared" si="4"/>
        <v>178.125</v>
      </c>
      <c r="S7" s="74">
        <v>31</v>
      </c>
      <c r="T7" s="75">
        <v>50</v>
      </c>
    </row>
    <row r="8" spans="1:20" ht="12.75">
      <c r="A8" s="63">
        <f>A7+1</f>
        <v>4</v>
      </c>
      <c r="B8" s="248" t="s">
        <v>34</v>
      </c>
      <c r="C8" s="243"/>
      <c r="D8" s="229">
        <v>5</v>
      </c>
      <c r="E8" s="230">
        <f t="shared" si="0"/>
        <v>30</v>
      </c>
      <c r="F8" s="244">
        <v>186</v>
      </c>
      <c r="G8" s="245">
        <v>150</v>
      </c>
      <c r="H8" s="245">
        <v>170</v>
      </c>
      <c r="I8" s="246">
        <v>234</v>
      </c>
      <c r="J8" s="244">
        <v>169</v>
      </c>
      <c r="K8" s="246">
        <v>177</v>
      </c>
      <c r="L8" s="244">
        <v>202</v>
      </c>
      <c r="M8" s="246">
        <v>183</v>
      </c>
      <c r="N8" s="247"/>
      <c r="O8" s="237">
        <f t="shared" si="1"/>
        <v>385</v>
      </c>
      <c r="P8" s="250">
        <f t="shared" si="2"/>
        <v>1471</v>
      </c>
      <c r="Q8" s="239">
        <f t="shared" si="3"/>
        <v>1501</v>
      </c>
      <c r="R8" s="240">
        <f t="shared" si="4"/>
        <v>183.875</v>
      </c>
      <c r="S8" s="74">
        <v>30</v>
      </c>
      <c r="T8" s="75">
        <v>45</v>
      </c>
    </row>
    <row r="9" spans="1:20" ht="12.75">
      <c r="A9" s="63">
        <f>A8+1</f>
        <v>5</v>
      </c>
      <c r="B9" s="242" t="s">
        <v>33</v>
      </c>
      <c r="C9" s="243"/>
      <c r="D9" s="229">
        <v>3</v>
      </c>
      <c r="E9" s="230">
        <f t="shared" si="0"/>
        <v>18</v>
      </c>
      <c r="F9" s="244">
        <v>148</v>
      </c>
      <c r="G9" s="245">
        <v>191</v>
      </c>
      <c r="H9" s="245">
        <v>230</v>
      </c>
      <c r="I9" s="246">
        <v>205</v>
      </c>
      <c r="J9" s="244">
        <v>182</v>
      </c>
      <c r="K9" s="246">
        <v>183</v>
      </c>
      <c r="L9" s="244">
        <v>213</v>
      </c>
      <c r="M9" s="246">
        <v>171</v>
      </c>
      <c r="N9" s="247"/>
      <c r="O9" s="237">
        <f t="shared" si="1"/>
        <v>384</v>
      </c>
      <c r="P9" s="250">
        <f t="shared" si="2"/>
        <v>1523</v>
      </c>
      <c r="Q9" s="239">
        <f t="shared" si="3"/>
        <v>1541</v>
      </c>
      <c r="R9" s="240">
        <f t="shared" si="4"/>
        <v>190.375</v>
      </c>
      <c r="S9" s="74">
        <v>29</v>
      </c>
      <c r="T9" s="75">
        <v>42</v>
      </c>
    </row>
    <row r="10" spans="1:20" ht="12.75">
      <c r="A10" s="63">
        <f>A9+1</f>
        <v>6</v>
      </c>
      <c r="B10" s="248" t="s">
        <v>10</v>
      </c>
      <c r="C10" s="243"/>
      <c r="D10" s="229">
        <v>8</v>
      </c>
      <c r="E10" s="230">
        <f t="shared" si="0"/>
        <v>48</v>
      </c>
      <c r="F10" s="244">
        <v>191</v>
      </c>
      <c r="G10" s="245">
        <v>202</v>
      </c>
      <c r="H10" s="245">
        <v>185</v>
      </c>
      <c r="I10" s="246">
        <v>213</v>
      </c>
      <c r="J10" s="244">
        <v>201</v>
      </c>
      <c r="K10" s="246">
        <v>165</v>
      </c>
      <c r="L10" s="244">
        <v>177</v>
      </c>
      <c r="M10" s="246">
        <v>201</v>
      </c>
      <c r="N10" s="247"/>
      <c r="O10" s="237">
        <f t="shared" si="1"/>
        <v>378</v>
      </c>
      <c r="P10" s="250">
        <f t="shared" si="2"/>
        <v>1535</v>
      </c>
      <c r="Q10" s="239">
        <f t="shared" si="3"/>
        <v>1583</v>
      </c>
      <c r="R10" s="240">
        <f t="shared" si="4"/>
        <v>191.875</v>
      </c>
      <c r="S10" s="74">
        <v>28</v>
      </c>
      <c r="T10" s="75">
        <v>39</v>
      </c>
    </row>
    <row r="11" spans="1:20" ht="12.75">
      <c r="A11" s="63">
        <v>7</v>
      </c>
      <c r="B11" s="248" t="s">
        <v>36</v>
      </c>
      <c r="C11" s="243"/>
      <c r="D11" s="229">
        <v>5</v>
      </c>
      <c r="E11" s="230">
        <f t="shared" si="0"/>
        <v>30</v>
      </c>
      <c r="F11" s="244">
        <v>192</v>
      </c>
      <c r="G11" s="245">
        <v>192</v>
      </c>
      <c r="H11" s="245">
        <v>189</v>
      </c>
      <c r="I11" s="246">
        <v>110</v>
      </c>
      <c r="J11" s="244">
        <v>160</v>
      </c>
      <c r="K11" s="246">
        <v>166</v>
      </c>
      <c r="L11" s="244">
        <v>184</v>
      </c>
      <c r="M11" s="246">
        <v>189</v>
      </c>
      <c r="N11" s="247"/>
      <c r="O11" s="237">
        <f t="shared" si="1"/>
        <v>373</v>
      </c>
      <c r="P11" s="250">
        <f t="shared" si="2"/>
        <v>1382</v>
      </c>
      <c r="Q11" s="239">
        <f t="shared" si="3"/>
        <v>1412</v>
      </c>
      <c r="R11" s="240">
        <f t="shared" si="4"/>
        <v>172.75</v>
      </c>
      <c r="S11" s="74">
        <v>27</v>
      </c>
      <c r="T11" s="75">
        <v>36</v>
      </c>
    </row>
    <row r="12" spans="1:20" ht="12.75">
      <c r="A12" s="63">
        <f aca="true" t="shared" si="5" ref="A12:A37">A11+1</f>
        <v>8</v>
      </c>
      <c r="B12" s="248" t="s">
        <v>30</v>
      </c>
      <c r="C12" s="243"/>
      <c r="D12" s="229">
        <v>3</v>
      </c>
      <c r="E12" s="230">
        <f t="shared" si="0"/>
        <v>18</v>
      </c>
      <c r="F12" s="244">
        <v>168</v>
      </c>
      <c r="G12" s="245">
        <v>233</v>
      </c>
      <c r="H12" s="245">
        <v>183</v>
      </c>
      <c r="I12" s="246">
        <v>159</v>
      </c>
      <c r="J12" s="244">
        <v>176</v>
      </c>
      <c r="K12" s="246">
        <v>170</v>
      </c>
      <c r="L12" s="244">
        <v>203</v>
      </c>
      <c r="M12" s="246">
        <v>167</v>
      </c>
      <c r="N12" s="247"/>
      <c r="O12" s="237">
        <f t="shared" si="1"/>
        <v>370</v>
      </c>
      <c r="P12" s="250">
        <f t="shared" si="2"/>
        <v>1459</v>
      </c>
      <c r="Q12" s="239">
        <f t="shared" si="3"/>
        <v>1477</v>
      </c>
      <c r="R12" s="240">
        <f t="shared" si="4"/>
        <v>182.375</v>
      </c>
      <c r="S12" s="74">
        <v>26</v>
      </c>
      <c r="T12" s="75">
        <v>34</v>
      </c>
    </row>
    <row r="13" spans="1:20" ht="12.75">
      <c r="A13" s="63">
        <f t="shared" si="5"/>
        <v>9</v>
      </c>
      <c r="B13" s="242" t="s">
        <v>70</v>
      </c>
      <c r="C13" s="243"/>
      <c r="D13" s="229">
        <v>3</v>
      </c>
      <c r="E13" s="230">
        <f t="shared" si="0"/>
        <v>18</v>
      </c>
      <c r="F13" s="244">
        <v>209</v>
      </c>
      <c r="G13" s="245">
        <v>189</v>
      </c>
      <c r="H13" s="245">
        <v>167</v>
      </c>
      <c r="I13" s="246">
        <v>194</v>
      </c>
      <c r="J13" s="244">
        <v>185</v>
      </c>
      <c r="K13" s="246">
        <v>177</v>
      </c>
      <c r="L13" s="244">
        <v>175</v>
      </c>
      <c r="M13" s="246">
        <v>184</v>
      </c>
      <c r="N13" s="247"/>
      <c r="O13" s="237">
        <f t="shared" si="1"/>
        <v>359</v>
      </c>
      <c r="P13" s="250">
        <f t="shared" si="2"/>
        <v>1480</v>
      </c>
      <c r="Q13" s="239">
        <f t="shared" si="3"/>
        <v>1498</v>
      </c>
      <c r="R13" s="240">
        <f t="shared" si="4"/>
        <v>185</v>
      </c>
      <c r="S13" s="74">
        <v>25</v>
      </c>
      <c r="T13" s="75">
        <v>32</v>
      </c>
    </row>
    <row r="14" spans="1:20" ht="12.75">
      <c r="A14" s="63">
        <f t="shared" si="5"/>
        <v>10</v>
      </c>
      <c r="B14" s="248" t="s">
        <v>66</v>
      </c>
      <c r="C14" s="243"/>
      <c r="D14" s="229">
        <v>10</v>
      </c>
      <c r="E14" s="230">
        <f t="shared" si="0"/>
        <v>60</v>
      </c>
      <c r="F14" s="244">
        <v>158</v>
      </c>
      <c r="G14" s="245">
        <v>208</v>
      </c>
      <c r="H14" s="245">
        <v>171</v>
      </c>
      <c r="I14" s="246">
        <v>246</v>
      </c>
      <c r="J14" s="244">
        <v>165</v>
      </c>
      <c r="K14" s="246">
        <v>186</v>
      </c>
      <c r="L14" s="244">
        <v>158</v>
      </c>
      <c r="M14" s="246">
        <v>163</v>
      </c>
      <c r="N14" s="247"/>
      <c r="O14" s="237">
        <f t="shared" si="1"/>
        <v>321</v>
      </c>
      <c r="P14" s="250">
        <f t="shared" si="2"/>
        <v>1455</v>
      </c>
      <c r="Q14" s="239">
        <f t="shared" si="3"/>
        <v>1515</v>
      </c>
      <c r="R14" s="240">
        <f t="shared" si="4"/>
        <v>181.875</v>
      </c>
      <c r="S14" s="74">
        <v>24</v>
      </c>
      <c r="T14" s="75">
        <v>30</v>
      </c>
    </row>
    <row r="15" spans="1:20" ht="12.75">
      <c r="A15" s="63">
        <f t="shared" si="5"/>
        <v>11</v>
      </c>
      <c r="B15" s="248" t="s">
        <v>23</v>
      </c>
      <c r="C15" s="243"/>
      <c r="D15" s="229">
        <v>16</v>
      </c>
      <c r="E15" s="230">
        <f t="shared" si="0"/>
        <v>96</v>
      </c>
      <c r="F15" s="244">
        <v>155</v>
      </c>
      <c r="G15" s="245">
        <v>160</v>
      </c>
      <c r="H15" s="245">
        <v>168</v>
      </c>
      <c r="I15" s="246">
        <v>172</v>
      </c>
      <c r="J15" s="244">
        <v>166</v>
      </c>
      <c r="K15" s="246">
        <v>159</v>
      </c>
      <c r="L15" s="244">
        <v>144</v>
      </c>
      <c r="M15" s="246">
        <v>176</v>
      </c>
      <c r="N15" s="247"/>
      <c r="O15" s="237">
        <f t="shared" si="1"/>
        <v>320</v>
      </c>
      <c r="P15" s="250">
        <f t="shared" si="2"/>
        <v>1300</v>
      </c>
      <c r="Q15" s="239">
        <f t="shared" si="3"/>
        <v>1396</v>
      </c>
      <c r="R15" s="240">
        <f t="shared" si="4"/>
        <v>162.5</v>
      </c>
      <c r="S15" s="74">
        <v>23</v>
      </c>
      <c r="T15" s="75">
        <v>28</v>
      </c>
    </row>
    <row r="16" spans="1:20" ht="13.5" thickBot="1">
      <c r="A16" s="82">
        <f t="shared" si="5"/>
        <v>12</v>
      </c>
      <c r="B16" s="268" t="s">
        <v>75</v>
      </c>
      <c r="C16" s="252"/>
      <c r="D16" s="253">
        <v>3</v>
      </c>
      <c r="E16" s="254">
        <f t="shared" si="0"/>
        <v>18</v>
      </c>
      <c r="F16" s="255">
        <v>141</v>
      </c>
      <c r="G16" s="256">
        <v>160</v>
      </c>
      <c r="H16" s="256">
        <v>171</v>
      </c>
      <c r="I16" s="257">
        <v>182</v>
      </c>
      <c r="J16" s="255">
        <v>203</v>
      </c>
      <c r="K16" s="257">
        <v>202</v>
      </c>
      <c r="L16" s="255">
        <v>159</v>
      </c>
      <c r="M16" s="257">
        <v>135</v>
      </c>
      <c r="N16" s="258"/>
      <c r="O16" s="259">
        <f t="shared" si="1"/>
        <v>294</v>
      </c>
      <c r="P16" s="269">
        <f t="shared" si="2"/>
        <v>1353</v>
      </c>
      <c r="Q16" s="261">
        <f t="shared" si="3"/>
        <v>1371</v>
      </c>
      <c r="R16" s="262">
        <f t="shared" si="4"/>
        <v>169.125</v>
      </c>
      <c r="S16" s="97">
        <v>22</v>
      </c>
      <c r="T16" s="98">
        <v>26</v>
      </c>
    </row>
    <row r="17" spans="1:20" ht="13.5" thickTop="1">
      <c r="A17" s="46">
        <f t="shared" si="5"/>
        <v>13</v>
      </c>
      <c r="B17" s="264" t="s">
        <v>28</v>
      </c>
      <c r="C17" s="228"/>
      <c r="D17" s="265">
        <v>16</v>
      </c>
      <c r="E17" s="266">
        <f t="shared" si="0"/>
        <v>96</v>
      </c>
      <c r="F17" s="231">
        <v>158</v>
      </c>
      <c r="G17" s="232">
        <v>131</v>
      </c>
      <c r="H17" s="232">
        <v>159</v>
      </c>
      <c r="I17" s="233">
        <v>178</v>
      </c>
      <c r="J17" s="231">
        <v>149</v>
      </c>
      <c r="K17" s="233">
        <v>150</v>
      </c>
      <c r="L17" s="231"/>
      <c r="M17" s="233"/>
      <c r="N17" s="236"/>
      <c r="O17" s="283"/>
      <c r="P17" s="250">
        <f t="shared" si="2"/>
        <v>925</v>
      </c>
      <c r="Q17" s="239">
        <f t="shared" si="3"/>
        <v>1021</v>
      </c>
      <c r="R17" s="240">
        <f t="shared" si="4"/>
        <v>154.16666666666666</v>
      </c>
      <c r="S17" s="61">
        <v>21</v>
      </c>
      <c r="T17" s="105">
        <v>24</v>
      </c>
    </row>
    <row r="18" spans="1:20" ht="12.75">
      <c r="A18" s="63">
        <f t="shared" si="5"/>
        <v>14</v>
      </c>
      <c r="B18" s="242" t="s">
        <v>104</v>
      </c>
      <c r="C18" s="243"/>
      <c r="D18" s="229">
        <v>8</v>
      </c>
      <c r="E18" s="230">
        <f t="shared" si="0"/>
        <v>48</v>
      </c>
      <c r="F18" s="244">
        <v>162</v>
      </c>
      <c r="G18" s="245">
        <v>171</v>
      </c>
      <c r="H18" s="245">
        <v>166</v>
      </c>
      <c r="I18" s="246">
        <v>166</v>
      </c>
      <c r="J18" s="244">
        <v>158</v>
      </c>
      <c r="K18" s="246">
        <v>149</v>
      </c>
      <c r="L18" s="244"/>
      <c r="M18" s="246"/>
      <c r="N18" s="247"/>
      <c r="O18" s="284"/>
      <c r="P18" s="250">
        <f t="shared" si="2"/>
        <v>972</v>
      </c>
      <c r="Q18" s="239">
        <f t="shared" si="3"/>
        <v>1020</v>
      </c>
      <c r="R18" s="240">
        <f t="shared" si="4"/>
        <v>162</v>
      </c>
      <c r="S18" s="74">
        <v>20</v>
      </c>
      <c r="T18" s="75">
        <v>23</v>
      </c>
    </row>
    <row r="19" spans="1:20" ht="12.75">
      <c r="A19" s="63">
        <f t="shared" si="5"/>
        <v>15</v>
      </c>
      <c r="B19" s="248" t="s">
        <v>64</v>
      </c>
      <c r="C19" s="243"/>
      <c r="D19" s="229">
        <v>18</v>
      </c>
      <c r="E19" s="230">
        <f t="shared" si="0"/>
        <v>108</v>
      </c>
      <c r="F19" s="244">
        <v>147</v>
      </c>
      <c r="G19" s="245">
        <v>132</v>
      </c>
      <c r="H19" s="245">
        <v>171</v>
      </c>
      <c r="I19" s="246">
        <v>186</v>
      </c>
      <c r="J19" s="244">
        <v>136</v>
      </c>
      <c r="K19" s="246">
        <v>128</v>
      </c>
      <c r="L19" s="244"/>
      <c r="M19" s="246"/>
      <c r="N19" s="247"/>
      <c r="O19" s="284"/>
      <c r="P19" s="250">
        <f t="shared" si="2"/>
        <v>900</v>
      </c>
      <c r="Q19" s="239">
        <f t="shared" si="3"/>
        <v>1008</v>
      </c>
      <c r="R19" s="240">
        <f t="shared" si="4"/>
        <v>150</v>
      </c>
      <c r="S19" s="74">
        <v>19</v>
      </c>
      <c r="T19" s="75">
        <v>22</v>
      </c>
    </row>
    <row r="20" spans="1:20" ht="12.75">
      <c r="A20" s="63">
        <f t="shared" si="5"/>
        <v>16</v>
      </c>
      <c r="B20" s="248" t="s">
        <v>13</v>
      </c>
      <c r="C20" s="243"/>
      <c r="D20" s="229">
        <v>9</v>
      </c>
      <c r="E20" s="230">
        <f t="shared" si="0"/>
        <v>54</v>
      </c>
      <c r="F20" s="244">
        <v>145</v>
      </c>
      <c r="G20" s="245">
        <v>174</v>
      </c>
      <c r="H20" s="245">
        <v>154</v>
      </c>
      <c r="I20" s="246">
        <v>154</v>
      </c>
      <c r="J20" s="244">
        <v>164</v>
      </c>
      <c r="K20" s="246">
        <v>154</v>
      </c>
      <c r="L20" s="244"/>
      <c r="M20" s="246"/>
      <c r="N20" s="247"/>
      <c r="O20" s="284"/>
      <c r="P20" s="250">
        <f t="shared" si="2"/>
        <v>945</v>
      </c>
      <c r="Q20" s="239">
        <f t="shared" si="3"/>
        <v>999</v>
      </c>
      <c r="R20" s="240">
        <f t="shared" si="4"/>
        <v>157.5</v>
      </c>
      <c r="S20" s="74">
        <v>18</v>
      </c>
      <c r="T20" s="75">
        <v>21</v>
      </c>
    </row>
    <row r="21" spans="1:20" ht="12.75">
      <c r="A21" s="63">
        <f t="shared" si="5"/>
        <v>17</v>
      </c>
      <c r="B21" s="248" t="s">
        <v>11</v>
      </c>
      <c r="C21" s="243"/>
      <c r="D21" s="229">
        <v>8</v>
      </c>
      <c r="E21" s="230">
        <f t="shared" si="0"/>
        <v>48</v>
      </c>
      <c r="F21" s="244">
        <v>129</v>
      </c>
      <c r="G21" s="245">
        <v>147</v>
      </c>
      <c r="H21" s="245">
        <v>154</v>
      </c>
      <c r="I21" s="246">
        <v>154</v>
      </c>
      <c r="J21" s="244">
        <v>170</v>
      </c>
      <c r="K21" s="246">
        <v>186</v>
      </c>
      <c r="L21" s="244"/>
      <c r="M21" s="246"/>
      <c r="N21" s="247"/>
      <c r="O21" s="284"/>
      <c r="P21" s="250">
        <f t="shared" si="2"/>
        <v>940</v>
      </c>
      <c r="Q21" s="239">
        <f t="shared" si="3"/>
        <v>988</v>
      </c>
      <c r="R21" s="240">
        <f t="shared" si="4"/>
        <v>156.66666666666666</v>
      </c>
      <c r="S21" s="74">
        <v>17</v>
      </c>
      <c r="T21" s="75">
        <v>20</v>
      </c>
    </row>
    <row r="22" spans="1:20" ht="12.75">
      <c r="A22" s="63">
        <f t="shared" si="5"/>
        <v>18</v>
      </c>
      <c r="B22" s="248" t="s">
        <v>27</v>
      </c>
      <c r="C22" s="243"/>
      <c r="D22" s="229">
        <v>5</v>
      </c>
      <c r="E22" s="230">
        <f t="shared" si="0"/>
        <v>30</v>
      </c>
      <c r="F22" s="244">
        <v>121</v>
      </c>
      <c r="G22" s="245">
        <v>147</v>
      </c>
      <c r="H22" s="245">
        <v>176</v>
      </c>
      <c r="I22" s="246">
        <v>183</v>
      </c>
      <c r="J22" s="244">
        <v>162</v>
      </c>
      <c r="K22" s="246">
        <v>163</v>
      </c>
      <c r="L22" s="244"/>
      <c r="M22" s="246"/>
      <c r="N22" s="247"/>
      <c r="O22" s="284"/>
      <c r="P22" s="250">
        <f t="shared" si="2"/>
        <v>952</v>
      </c>
      <c r="Q22" s="239">
        <f t="shared" si="3"/>
        <v>982</v>
      </c>
      <c r="R22" s="240">
        <f t="shared" si="4"/>
        <v>158.66666666666666</v>
      </c>
      <c r="S22" s="74">
        <v>16</v>
      </c>
      <c r="T22" s="75">
        <v>19</v>
      </c>
    </row>
    <row r="23" spans="1:20" ht="12.75">
      <c r="A23" s="63">
        <f t="shared" si="5"/>
        <v>19</v>
      </c>
      <c r="B23" s="248" t="s">
        <v>35</v>
      </c>
      <c r="C23" s="243"/>
      <c r="D23" s="229">
        <v>14</v>
      </c>
      <c r="E23" s="230">
        <f t="shared" si="0"/>
        <v>84</v>
      </c>
      <c r="F23" s="244">
        <v>136</v>
      </c>
      <c r="G23" s="245">
        <v>167</v>
      </c>
      <c r="H23" s="245">
        <v>151</v>
      </c>
      <c r="I23" s="246">
        <v>161</v>
      </c>
      <c r="J23" s="244">
        <v>132</v>
      </c>
      <c r="K23" s="246">
        <v>149</v>
      </c>
      <c r="L23" s="244"/>
      <c r="M23" s="246"/>
      <c r="N23" s="247"/>
      <c r="O23" s="284"/>
      <c r="P23" s="250">
        <f t="shared" si="2"/>
        <v>896</v>
      </c>
      <c r="Q23" s="239">
        <f t="shared" si="3"/>
        <v>980</v>
      </c>
      <c r="R23" s="240">
        <f t="shared" si="4"/>
        <v>149.33333333333334</v>
      </c>
      <c r="S23" s="74">
        <v>15</v>
      </c>
      <c r="T23" s="75">
        <v>18</v>
      </c>
    </row>
    <row r="24" spans="1:20" ht="12.75">
      <c r="A24" s="63">
        <f t="shared" si="5"/>
        <v>20</v>
      </c>
      <c r="B24" s="248" t="s">
        <v>12</v>
      </c>
      <c r="C24" s="243"/>
      <c r="D24" s="229">
        <v>10</v>
      </c>
      <c r="E24" s="230">
        <f t="shared" si="0"/>
        <v>60</v>
      </c>
      <c r="F24" s="244">
        <v>176</v>
      </c>
      <c r="G24" s="245">
        <v>173</v>
      </c>
      <c r="H24" s="245">
        <v>134</v>
      </c>
      <c r="I24" s="246">
        <v>154</v>
      </c>
      <c r="J24" s="244">
        <v>123</v>
      </c>
      <c r="K24" s="246">
        <v>158</v>
      </c>
      <c r="L24" s="244"/>
      <c r="M24" s="246"/>
      <c r="N24" s="247"/>
      <c r="O24" s="284"/>
      <c r="P24" s="250">
        <f t="shared" si="2"/>
        <v>918</v>
      </c>
      <c r="Q24" s="239">
        <f t="shared" si="3"/>
        <v>978</v>
      </c>
      <c r="R24" s="240">
        <f t="shared" si="4"/>
        <v>153</v>
      </c>
      <c r="S24" s="74">
        <v>14</v>
      </c>
      <c r="T24" s="75">
        <v>17</v>
      </c>
    </row>
    <row r="25" spans="1:20" ht="12.75">
      <c r="A25" s="63">
        <f t="shared" si="5"/>
        <v>21</v>
      </c>
      <c r="B25" s="248" t="s">
        <v>19</v>
      </c>
      <c r="C25" s="243"/>
      <c r="D25" s="229">
        <v>8</v>
      </c>
      <c r="E25" s="230">
        <f t="shared" si="0"/>
        <v>48</v>
      </c>
      <c r="F25" s="244">
        <v>165</v>
      </c>
      <c r="G25" s="245">
        <v>146</v>
      </c>
      <c r="H25" s="245">
        <v>161</v>
      </c>
      <c r="I25" s="246">
        <v>150</v>
      </c>
      <c r="J25" s="244">
        <v>169</v>
      </c>
      <c r="K25" s="246">
        <v>119</v>
      </c>
      <c r="L25" s="244"/>
      <c r="M25" s="246"/>
      <c r="N25" s="247"/>
      <c r="O25" s="284"/>
      <c r="P25" s="250">
        <f t="shared" si="2"/>
        <v>910</v>
      </c>
      <c r="Q25" s="239">
        <f t="shared" si="3"/>
        <v>958</v>
      </c>
      <c r="R25" s="240">
        <f t="shared" si="4"/>
        <v>151.66666666666666</v>
      </c>
      <c r="S25" s="74">
        <v>13</v>
      </c>
      <c r="T25" s="75">
        <v>16</v>
      </c>
    </row>
    <row r="26" spans="1:20" ht="12.75">
      <c r="A26" s="63">
        <f t="shared" si="5"/>
        <v>22</v>
      </c>
      <c r="B26" s="248" t="s">
        <v>73</v>
      </c>
      <c r="C26" s="243"/>
      <c r="D26" s="229">
        <v>14</v>
      </c>
      <c r="E26" s="230">
        <f t="shared" si="0"/>
        <v>84</v>
      </c>
      <c r="F26" s="244">
        <v>124</v>
      </c>
      <c r="G26" s="245">
        <v>157</v>
      </c>
      <c r="H26" s="245">
        <v>160</v>
      </c>
      <c r="I26" s="246">
        <v>134</v>
      </c>
      <c r="J26" s="244">
        <v>129</v>
      </c>
      <c r="K26" s="246">
        <v>148</v>
      </c>
      <c r="L26" s="244"/>
      <c r="M26" s="246"/>
      <c r="N26" s="247"/>
      <c r="O26" s="284"/>
      <c r="P26" s="250">
        <f t="shared" si="2"/>
        <v>852</v>
      </c>
      <c r="Q26" s="239">
        <f t="shared" si="3"/>
        <v>936</v>
      </c>
      <c r="R26" s="240">
        <f t="shared" si="4"/>
        <v>142</v>
      </c>
      <c r="S26" s="74">
        <v>12</v>
      </c>
      <c r="T26" s="75">
        <v>15</v>
      </c>
    </row>
    <row r="27" spans="1:20" ht="12.75">
      <c r="A27" s="63">
        <f t="shared" si="5"/>
        <v>23</v>
      </c>
      <c r="B27" s="242" t="s">
        <v>87</v>
      </c>
      <c r="C27" s="243"/>
      <c r="D27" s="229">
        <v>14</v>
      </c>
      <c r="E27" s="230">
        <f t="shared" si="0"/>
        <v>84</v>
      </c>
      <c r="F27" s="244">
        <v>157</v>
      </c>
      <c r="G27" s="245">
        <v>108</v>
      </c>
      <c r="H27" s="245">
        <v>147</v>
      </c>
      <c r="I27" s="246">
        <v>155</v>
      </c>
      <c r="J27" s="244">
        <v>133</v>
      </c>
      <c r="K27" s="246">
        <v>128</v>
      </c>
      <c r="L27" s="244"/>
      <c r="M27" s="246"/>
      <c r="N27" s="247"/>
      <c r="O27" s="284"/>
      <c r="P27" s="250">
        <f t="shared" si="2"/>
        <v>828</v>
      </c>
      <c r="Q27" s="239">
        <f t="shared" si="3"/>
        <v>912</v>
      </c>
      <c r="R27" s="240">
        <f t="shared" si="4"/>
        <v>138</v>
      </c>
      <c r="S27" s="74">
        <v>11</v>
      </c>
      <c r="T27" s="75">
        <v>14</v>
      </c>
    </row>
    <row r="28" spans="1:20" ht="13.5" thickBot="1">
      <c r="A28" s="82">
        <f t="shared" si="5"/>
        <v>24</v>
      </c>
      <c r="B28" s="268" t="s">
        <v>71</v>
      </c>
      <c r="C28" s="252"/>
      <c r="D28" s="253">
        <v>8</v>
      </c>
      <c r="E28" s="254">
        <f t="shared" si="0"/>
        <v>48</v>
      </c>
      <c r="F28" s="255">
        <v>149</v>
      </c>
      <c r="G28" s="256">
        <v>158</v>
      </c>
      <c r="H28" s="256">
        <v>147</v>
      </c>
      <c r="I28" s="257">
        <v>130</v>
      </c>
      <c r="J28" s="255">
        <v>130</v>
      </c>
      <c r="K28" s="257">
        <v>119</v>
      </c>
      <c r="L28" s="255"/>
      <c r="M28" s="257"/>
      <c r="N28" s="258"/>
      <c r="O28" s="285"/>
      <c r="P28" s="269">
        <f t="shared" si="2"/>
        <v>833</v>
      </c>
      <c r="Q28" s="261">
        <f t="shared" si="3"/>
        <v>881</v>
      </c>
      <c r="R28" s="262">
        <f t="shared" si="4"/>
        <v>138.83333333333334</v>
      </c>
      <c r="S28" s="97">
        <v>10</v>
      </c>
      <c r="T28" s="98">
        <v>13</v>
      </c>
    </row>
    <row r="29" spans="1:20" ht="13.5" thickTop="1">
      <c r="A29" s="46">
        <f t="shared" si="5"/>
        <v>25</v>
      </c>
      <c r="B29" s="264" t="s">
        <v>31</v>
      </c>
      <c r="C29" s="228"/>
      <c r="D29" s="265">
        <v>3</v>
      </c>
      <c r="E29" s="266">
        <f t="shared" si="0"/>
        <v>12</v>
      </c>
      <c r="F29" s="231">
        <v>212</v>
      </c>
      <c r="G29" s="232">
        <v>205</v>
      </c>
      <c r="H29" s="232">
        <v>170</v>
      </c>
      <c r="I29" s="233">
        <v>192</v>
      </c>
      <c r="J29" s="231"/>
      <c r="K29" s="233"/>
      <c r="L29" s="231"/>
      <c r="M29" s="233"/>
      <c r="N29" s="236"/>
      <c r="O29" s="283"/>
      <c r="P29" s="250">
        <f t="shared" si="2"/>
        <v>779</v>
      </c>
      <c r="Q29" s="239">
        <f t="shared" si="3"/>
        <v>791</v>
      </c>
      <c r="R29" s="240">
        <f t="shared" si="4"/>
        <v>194.75</v>
      </c>
      <c r="S29" s="61">
        <v>9</v>
      </c>
      <c r="T29" s="105">
        <v>12</v>
      </c>
    </row>
    <row r="30" spans="1:20" ht="12.75">
      <c r="A30" s="63">
        <f t="shared" si="5"/>
        <v>26</v>
      </c>
      <c r="B30" s="242" t="s">
        <v>18</v>
      </c>
      <c r="C30" s="243"/>
      <c r="D30" s="229">
        <v>8</v>
      </c>
      <c r="E30" s="230">
        <f t="shared" si="0"/>
        <v>32</v>
      </c>
      <c r="F30" s="244">
        <v>152</v>
      </c>
      <c r="G30" s="245">
        <v>130</v>
      </c>
      <c r="H30" s="245">
        <v>199</v>
      </c>
      <c r="I30" s="246">
        <v>125</v>
      </c>
      <c r="J30" s="244"/>
      <c r="K30" s="246"/>
      <c r="L30" s="244"/>
      <c r="M30" s="246"/>
      <c r="N30" s="247"/>
      <c r="O30" s="284"/>
      <c r="P30" s="250">
        <f t="shared" si="2"/>
        <v>606</v>
      </c>
      <c r="Q30" s="239">
        <f t="shared" si="3"/>
        <v>638</v>
      </c>
      <c r="R30" s="240">
        <f t="shared" si="4"/>
        <v>151.5</v>
      </c>
      <c r="S30" s="74">
        <v>8</v>
      </c>
      <c r="T30" s="75">
        <v>11</v>
      </c>
    </row>
    <row r="31" spans="1:20" ht="12.75">
      <c r="A31" s="63">
        <f t="shared" si="5"/>
        <v>27</v>
      </c>
      <c r="B31" s="248" t="s">
        <v>38</v>
      </c>
      <c r="C31" s="243"/>
      <c r="D31" s="229">
        <v>8</v>
      </c>
      <c r="E31" s="230">
        <f t="shared" si="0"/>
        <v>32</v>
      </c>
      <c r="F31" s="244">
        <v>132</v>
      </c>
      <c r="G31" s="245">
        <v>142</v>
      </c>
      <c r="H31" s="245">
        <v>147</v>
      </c>
      <c r="I31" s="246">
        <v>145</v>
      </c>
      <c r="J31" s="244"/>
      <c r="K31" s="246"/>
      <c r="L31" s="244"/>
      <c r="M31" s="246"/>
      <c r="N31" s="247"/>
      <c r="O31" s="284"/>
      <c r="P31" s="250">
        <f t="shared" si="2"/>
        <v>566</v>
      </c>
      <c r="Q31" s="239">
        <f t="shared" si="3"/>
        <v>598</v>
      </c>
      <c r="R31" s="240">
        <f t="shared" si="4"/>
        <v>141.5</v>
      </c>
      <c r="S31" s="74">
        <v>7</v>
      </c>
      <c r="T31" s="75">
        <v>10</v>
      </c>
    </row>
    <row r="32" spans="1:20" ht="12.75">
      <c r="A32" s="63">
        <f t="shared" si="5"/>
        <v>28</v>
      </c>
      <c r="B32" s="248" t="s">
        <v>77</v>
      </c>
      <c r="C32" s="243"/>
      <c r="D32" s="229">
        <v>8</v>
      </c>
      <c r="E32" s="230">
        <f t="shared" si="0"/>
        <v>32</v>
      </c>
      <c r="F32" s="244">
        <v>119</v>
      </c>
      <c r="G32" s="245">
        <v>148</v>
      </c>
      <c r="H32" s="245">
        <v>152</v>
      </c>
      <c r="I32" s="246">
        <v>145</v>
      </c>
      <c r="J32" s="244"/>
      <c r="K32" s="246"/>
      <c r="L32" s="244"/>
      <c r="M32" s="246"/>
      <c r="N32" s="247"/>
      <c r="O32" s="284"/>
      <c r="P32" s="250">
        <f t="shared" si="2"/>
        <v>564</v>
      </c>
      <c r="Q32" s="239">
        <f t="shared" si="3"/>
        <v>596</v>
      </c>
      <c r="R32" s="240">
        <f t="shared" si="4"/>
        <v>141</v>
      </c>
      <c r="S32" s="74">
        <v>6</v>
      </c>
      <c r="T32" s="75">
        <v>9</v>
      </c>
    </row>
    <row r="33" spans="1:20" ht="12.75">
      <c r="A33" s="63">
        <f t="shared" si="5"/>
        <v>29</v>
      </c>
      <c r="B33" s="248" t="s">
        <v>68</v>
      </c>
      <c r="C33" s="243"/>
      <c r="D33" s="229">
        <v>12</v>
      </c>
      <c r="E33" s="230">
        <f t="shared" si="0"/>
        <v>48</v>
      </c>
      <c r="F33" s="244">
        <v>124</v>
      </c>
      <c r="G33" s="245">
        <v>154</v>
      </c>
      <c r="H33" s="245">
        <v>112</v>
      </c>
      <c r="I33" s="246">
        <v>135</v>
      </c>
      <c r="J33" s="244"/>
      <c r="K33" s="246"/>
      <c r="L33" s="244"/>
      <c r="M33" s="246"/>
      <c r="N33" s="247"/>
      <c r="O33" s="284"/>
      <c r="P33" s="250">
        <f t="shared" si="2"/>
        <v>525</v>
      </c>
      <c r="Q33" s="239">
        <f t="shared" si="3"/>
        <v>573</v>
      </c>
      <c r="R33" s="240">
        <f t="shared" si="4"/>
        <v>131.25</v>
      </c>
      <c r="S33" s="74">
        <v>5</v>
      </c>
      <c r="T33" s="75">
        <v>8</v>
      </c>
    </row>
    <row r="34" spans="1:20" ht="12.75">
      <c r="A34" s="63">
        <f t="shared" si="5"/>
        <v>30</v>
      </c>
      <c r="B34" s="248" t="s">
        <v>37</v>
      </c>
      <c r="C34" s="249" t="s">
        <v>69</v>
      </c>
      <c r="D34" s="229">
        <v>5</v>
      </c>
      <c r="E34" s="230">
        <f t="shared" si="0"/>
        <v>20</v>
      </c>
      <c r="F34" s="244">
        <v>137</v>
      </c>
      <c r="G34" s="245">
        <v>108</v>
      </c>
      <c r="H34" s="245">
        <v>156</v>
      </c>
      <c r="I34" s="246">
        <v>149</v>
      </c>
      <c r="J34" s="244"/>
      <c r="K34" s="246"/>
      <c r="L34" s="244"/>
      <c r="M34" s="246"/>
      <c r="N34" s="247"/>
      <c r="O34" s="284"/>
      <c r="P34" s="250">
        <f t="shared" si="2"/>
        <v>550</v>
      </c>
      <c r="Q34" s="239">
        <f t="shared" si="3"/>
        <v>570</v>
      </c>
      <c r="R34" s="240">
        <f t="shared" si="4"/>
        <v>137.5</v>
      </c>
      <c r="S34" s="74">
        <v>4</v>
      </c>
      <c r="T34" s="75">
        <v>7</v>
      </c>
    </row>
    <row r="35" spans="1:20" ht="12.75">
      <c r="A35" s="63">
        <f t="shared" si="5"/>
        <v>31</v>
      </c>
      <c r="B35" s="242" t="s">
        <v>95</v>
      </c>
      <c r="C35" s="243"/>
      <c r="D35" s="229">
        <v>16</v>
      </c>
      <c r="E35" s="230">
        <f t="shared" si="0"/>
        <v>64</v>
      </c>
      <c r="F35" s="244">
        <v>92</v>
      </c>
      <c r="G35" s="245">
        <v>130</v>
      </c>
      <c r="H35" s="245">
        <v>125</v>
      </c>
      <c r="I35" s="246">
        <v>149</v>
      </c>
      <c r="J35" s="244"/>
      <c r="K35" s="246"/>
      <c r="L35" s="244"/>
      <c r="M35" s="246"/>
      <c r="N35" s="247"/>
      <c r="O35" s="284"/>
      <c r="P35" s="238">
        <f t="shared" si="2"/>
        <v>496</v>
      </c>
      <c r="Q35" s="239">
        <f t="shared" si="3"/>
        <v>560</v>
      </c>
      <c r="R35" s="240">
        <f t="shared" si="4"/>
        <v>124</v>
      </c>
      <c r="S35" s="74">
        <v>3</v>
      </c>
      <c r="T35" s="75">
        <v>6</v>
      </c>
    </row>
    <row r="36" spans="1:20" ht="12.75">
      <c r="A36" s="63">
        <f t="shared" si="5"/>
        <v>32</v>
      </c>
      <c r="B36" s="248" t="s">
        <v>26</v>
      </c>
      <c r="C36" s="243"/>
      <c r="D36" s="229">
        <v>8</v>
      </c>
      <c r="E36" s="230">
        <f t="shared" si="0"/>
        <v>32</v>
      </c>
      <c r="F36" s="244">
        <v>115</v>
      </c>
      <c r="G36" s="245">
        <v>115</v>
      </c>
      <c r="H36" s="245">
        <v>174</v>
      </c>
      <c r="I36" s="246">
        <v>104</v>
      </c>
      <c r="J36" s="244"/>
      <c r="K36" s="246"/>
      <c r="L36" s="244"/>
      <c r="M36" s="246"/>
      <c r="N36" s="247"/>
      <c r="O36" s="284"/>
      <c r="P36" s="250">
        <f t="shared" si="2"/>
        <v>508</v>
      </c>
      <c r="Q36" s="239">
        <f t="shared" si="3"/>
        <v>540</v>
      </c>
      <c r="R36" s="240">
        <f t="shared" si="4"/>
        <v>127</v>
      </c>
      <c r="S36" s="74">
        <v>2</v>
      </c>
      <c r="T36" s="75">
        <v>5</v>
      </c>
    </row>
    <row r="37" spans="1:20" ht="13.5" thickBot="1">
      <c r="A37" s="350">
        <f t="shared" si="5"/>
        <v>33</v>
      </c>
      <c r="B37" s="271" t="s">
        <v>15</v>
      </c>
      <c r="C37" s="272"/>
      <c r="D37" s="273">
        <v>8</v>
      </c>
      <c r="E37" s="274">
        <f t="shared" si="0"/>
        <v>32</v>
      </c>
      <c r="F37" s="275">
        <v>120</v>
      </c>
      <c r="G37" s="276">
        <v>123</v>
      </c>
      <c r="H37" s="276">
        <v>117</v>
      </c>
      <c r="I37" s="277">
        <v>103</v>
      </c>
      <c r="J37" s="275"/>
      <c r="K37" s="277"/>
      <c r="L37" s="275"/>
      <c r="M37" s="277"/>
      <c r="N37" s="278"/>
      <c r="O37" s="286"/>
      <c r="P37" s="529">
        <f t="shared" si="2"/>
        <v>463</v>
      </c>
      <c r="Q37" s="280">
        <f t="shared" si="3"/>
        <v>495</v>
      </c>
      <c r="R37" s="281">
        <f t="shared" si="4"/>
        <v>115.75</v>
      </c>
      <c r="S37" s="135">
        <v>1</v>
      </c>
      <c r="T37" s="98">
        <v>4</v>
      </c>
    </row>
    <row r="38" spans="1:20" ht="13.5" thickTop="1">
      <c r="A38" s="531" t="s">
        <v>81</v>
      </c>
      <c r="B38" s="99" t="s">
        <v>19</v>
      </c>
      <c r="C38" s="100"/>
      <c r="D38" s="49"/>
      <c r="E38" s="49"/>
      <c r="F38" s="50">
        <v>165</v>
      </c>
      <c r="G38" s="51">
        <v>104</v>
      </c>
      <c r="H38" s="51">
        <v>183</v>
      </c>
      <c r="I38" s="52">
        <v>126</v>
      </c>
      <c r="J38" s="50"/>
      <c r="K38" s="53"/>
      <c r="L38" s="54"/>
      <c r="M38" s="55"/>
      <c r="N38" s="536"/>
      <c r="O38" s="101"/>
      <c r="P38" s="102"/>
      <c r="Q38" s="103"/>
      <c r="R38" s="104">
        <f aca="true" t="shared" si="6" ref="R38:R47">IF(ISERROR(AVERAGE(F38:M38)),"",AVERAGE(F38:M38))</f>
        <v>144.5</v>
      </c>
      <c r="S38" s="61"/>
      <c r="T38" s="62">
        <v>3</v>
      </c>
    </row>
    <row r="39" spans="1:20" ht="12.75">
      <c r="A39" s="532" t="s">
        <v>81</v>
      </c>
      <c r="B39" s="534" t="s">
        <v>64</v>
      </c>
      <c r="C39" s="81"/>
      <c r="D39" s="66"/>
      <c r="E39" s="66"/>
      <c r="F39" s="67">
        <v>161</v>
      </c>
      <c r="G39" s="68">
        <v>150</v>
      </c>
      <c r="H39" s="68">
        <v>125</v>
      </c>
      <c r="I39" s="69">
        <v>159</v>
      </c>
      <c r="J39" s="67"/>
      <c r="K39" s="70"/>
      <c r="L39" s="71"/>
      <c r="M39" s="76"/>
      <c r="N39" s="73"/>
      <c r="O39" s="112"/>
      <c r="P39" s="113"/>
      <c r="Q39" s="114"/>
      <c r="R39" s="115">
        <f t="shared" si="6"/>
        <v>148.75</v>
      </c>
      <c r="S39" s="74"/>
      <c r="T39" s="75">
        <v>2</v>
      </c>
    </row>
    <row r="40" spans="1:20" ht="12.75">
      <c r="A40" s="532" t="s">
        <v>81</v>
      </c>
      <c r="B40" s="535" t="s">
        <v>64</v>
      </c>
      <c r="C40" s="79"/>
      <c r="D40" s="66"/>
      <c r="E40" s="66"/>
      <c r="F40" s="67">
        <v>131</v>
      </c>
      <c r="G40" s="68">
        <v>127</v>
      </c>
      <c r="H40" s="68">
        <v>156</v>
      </c>
      <c r="I40" s="69">
        <v>139</v>
      </c>
      <c r="J40" s="67"/>
      <c r="K40" s="108"/>
      <c r="L40" s="71"/>
      <c r="M40" s="76"/>
      <c r="N40" s="73"/>
      <c r="O40" s="112"/>
      <c r="P40" s="113"/>
      <c r="Q40" s="114"/>
      <c r="R40" s="115">
        <f t="shared" si="6"/>
        <v>138.25</v>
      </c>
      <c r="S40" s="74"/>
      <c r="T40" s="75">
        <v>1</v>
      </c>
    </row>
    <row r="41" spans="1:20" ht="12.75">
      <c r="A41" s="532" t="s">
        <v>81</v>
      </c>
      <c r="B41" s="64" t="s">
        <v>66</v>
      </c>
      <c r="C41" s="65"/>
      <c r="D41" s="66"/>
      <c r="E41" s="66"/>
      <c r="F41" s="67">
        <v>202</v>
      </c>
      <c r="G41" s="68">
        <v>168</v>
      </c>
      <c r="H41" s="68">
        <v>183</v>
      </c>
      <c r="I41" s="69">
        <v>125</v>
      </c>
      <c r="J41" s="67"/>
      <c r="K41" s="77"/>
      <c r="L41" s="71"/>
      <c r="M41" s="76"/>
      <c r="N41" s="73"/>
      <c r="O41" s="112"/>
      <c r="P41" s="113"/>
      <c r="Q41" s="114"/>
      <c r="R41" s="115">
        <f t="shared" si="6"/>
        <v>169.5</v>
      </c>
      <c r="S41" s="74"/>
      <c r="T41" s="75"/>
    </row>
    <row r="42" spans="1:20" ht="12.75">
      <c r="A42" s="532" t="s">
        <v>81</v>
      </c>
      <c r="B42" s="64" t="s">
        <v>73</v>
      </c>
      <c r="C42" s="65"/>
      <c r="D42" s="66"/>
      <c r="E42" s="66"/>
      <c r="F42" s="67">
        <v>118</v>
      </c>
      <c r="G42" s="68">
        <v>138</v>
      </c>
      <c r="H42" s="68">
        <v>157</v>
      </c>
      <c r="I42" s="69">
        <v>120</v>
      </c>
      <c r="J42" s="67"/>
      <c r="K42" s="77"/>
      <c r="L42" s="71"/>
      <c r="M42" s="76"/>
      <c r="N42" s="73"/>
      <c r="O42" s="112"/>
      <c r="P42" s="113"/>
      <c r="Q42" s="114"/>
      <c r="R42" s="115">
        <f t="shared" si="6"/>
        <v>133.25</v>
      </c>
      <c r="S42" s="74"/>
      <c r="T42" s="75"/>
    </row>
    <row r="43" spans="1:20" ht="12.75">
      <c r="A43" s="532" t="s">
        <v>81</v>
      </c>
      <c r="B43" s="64" t="s">
        <v>74</v>
      </c>
      <c r="C43" s="65"/>
      <c r="D43" s="66"/>
      <c r="E43" s="66"/>
      <c r="F43" s="67">
        <v>146</v>
      </c>
      <c r="G43" s="68">
        <v>134</v>
      </c>
      <c r="H43" s="68">
        <v>163</v>
      </c>
      <c r="I43" s="69">
        <v>184</v>
      </c>
      <c r="J43" s="67"/>
      <c r="K43" s="77"/>
      <c r="L43" s="71"/>
      <c r="M43" s="76"/>
      <c r="N43" s="149"/>
      <c r="O43" s="112"/>
      <c r="P43" s="113"/>
      <c r="Q43" s="114"/>
      <c r="R43" s="115">
        <f t="shared" si="6"/>
        <v>156.75</v>
      </c>
      <c r="S43" s="74"/>
      <c r="T43" s="75"/>
    </row>
    <row r="44" spans="1:20" ht="12.75">
      <c r="A44" s="532" t="s">
        <v>81</v>
      </c>
      <c r="B44" s="106" t="s">
        <v>28</v>
      </c>
      <c r="C44" s="107"/>
      <c r="D44" s="66"/>
      <c r="E44" s="66"/>
      <c r="F44" s="67">
        <v>155</v>
      </c>
      <c r="G44" s="68">
        <v>154</v>
      </c>
      <c r="H44" s="68">
        <v>116</v>
      </c>
      <c r="I44" s="69">
        <v>138</v>
      </c>
      <c r="J44" s="67"/>
      <c r="K44" s="77"/>
      <c r="L44" s="71"/>
      <c r="M44" s="76"/>
      <c r="N44" s="73"/>
      <c r="O44" s="112"/>
      <c r="P44" s="113"/>
      <c r="Q44" s="114"/>
      <c r="R44" s="115">
        <f t="shared" si="6"/>
        <v>140.75</v>
      </c>
      <c r="S44" s="74"/>
      <c r="T44" s="75"/>
    </row>
    <row r="45" spans="1:20" ht="12.75">
      <c r="A45" s="532" t="s">
        <v>81</v>
      </c>
      <c r="B45" s="535" t="s">
        <v>31</v>
      </c>
      <c r="C45" s="79"/>
      <c r="D45" s="66"/>
      <c r="E45" s="66"/>
      <c r="F45" s="67">
        <v>190</v>
      </c>
      <c r="G45" s="68">
        <v>156</v>
      </c>
      <c r="H45" s="68">
        <v>154</v>
      </c>
      <c r="I45" s="69">
        <v>142</v>
      </c>
      <c r="J45" s="67"/>
      <c r="K45" s="77"/>
      <c r="L45" s="71"/>
      <c r="M45" s="76"/>
      <c r="N45" s="73"/>
      <c r="O45" s="112"/>
      <c r="P45" s="113"/>
      <c r="Q45" s="114"/>
      <c r="R45" s="115">
        <f t="shared" si="6"/>
        <v>160.5</v>
      </c>
      <c r="S45" s="74"/>
      <c r="T45" s="75"/>
    </row>
    <row r="46" spans="1:20" ht="12.75">
      <c r="A46" s="532" t="s">
        <v>81</v>
      </c>
      <c r="B46" s="64" t="s">
        <v>36</v>
      </c>
      <c r="C46" s="65"/>
      <c r="D46" s="66"/>
      <c r="E46" s="66"/>
      <c r="F46" s="67">
        <v>147</v>
      </c>
      <c r="G46" s="68">
        <v>135</v>
      </c>
      <c r="H46" s="68">
        <v>191</v>
      </c>
      <c r="I46" s="69">
        <v>189</v>
      </c>
      <c r="J46" s="67"/>
      <c r="K46" s="77"/>
      <c r="L46" s="71"/>
      <c r="M46" s="76"/>
      <c r="N46" s="149"/>
      <c r="O46" s="112"/>
      <c r="P46" s="113"/>
      <c r="Q46" s="114"/>
      <c r="R46" s="115">
        <f t="shared" si="6"/>
        <v>165.5</v>
      </c>
      <c r="S46" s="74"/>
      <c r="T46" s="75"/>
    </row>
    <row r="47" spans="1:20" ht="13.5" thickBot="1">
      <c r="A47" s="533" t="s">
        <v>81</v>
      </c>
      <c r="B47" s="121" t="s">
        <v>77</v>
      </c>
      <c r="C47" s="122"/>
      <c r="D47" s="123"/>
      <c r="E47" s="123"/>
      <c r="F47" s="124">
        <v>118</v>
      </c>
      <c r="G47" s="125">
        <v>164</v>
      </c>
      <c r="H47" s="125">
        <v>137</v>
      </c>
      <c r="I47" s="126">
        <v>124</v>
      </c>
      <c r="J47" s="124"/>
      <c r="K47" s="127"/>
      <c r="L47" s="128"/>
      <c r="M47" s="129"/>
      <c r="N47" s="130"/>
      <c r="O47" s="131"/>
      <c r="P47" s="132"/>
      <c r="Q47" s="133"/>
      <c r="R47" s="134">
        <f t="shared" si="6"/>
        <v>135.75</v>
      </c>
      <c r="S47" s="135"/>
      <c r="T47" s="98"/>
    </row>
    <row r="48" spans="1:20" ht="13.5" thickTop="1">
      <c r="A48" s="136"/>
      <c r="B48" s="137"/>
      <c r="C48" s="138"/>
      <c r="D48" s="139"/>
      <c r="E48" s="139"/>
      <c r="F48" s="140"/>
      <c r="G48" s="141"/>
      <c r="H48" s="141"/>
      <c r="I48" s="142"/>
      <c r="J48" s="140"/>
      <c r="K48" s="143"/>
      <c r="L48" s="144"/>
      <c r="M48" s="145"/>
      <c r="N48" s="530"/>
      <c r="O48" s="57"/>
      <c r="P48" s="58"/>
      <c r="Q48" s="59"/>
      <c r="R48" s="60"/>
      <c r="S48" s="147"/>
      <c r="T48" s="148"/>
    </row>
    <row r="49" spans="1:20" ht="12.75">
      <c r="A49" s="119"/>
      <c r="B49" s="64"/>
      <c r="C49" s="65"/>
      <c r="D49" s="66"/>
      <c r="E49" s="66"/>
      <c r="F49" s="67"/>
      <c r="G49" s="68"/>
      <c r="H49" s="68"/>
      <c r="I49" s="69"/>
      <c r="J49" s="67"/>
      <c r="K49" s="77"/>
      <c r="L49" s="71"/>
      <c r="M49" s="76"/>
      <c r="N49" s="149"/>
      <c r="O49" s="112"/>
      <c r="P49" s="113"/>
      <c r="Q49" s="114"/>
      <c r="R49" s="115"/>
      <c r="S49" s="74"/>
      <c r="T49" s="150"/>
    </row>
    <row r="50" spans="1:20" ht="12.75">
      <c r="A50" s="119"/>
      <c r="B50" s="64"/>
      <c r="C50" s="65"/>
      <c r="D50" s="66"/>
      <c r="E50" s="66"/>
      <c r="F50" s="67"/>
      <c r="G50" s="68"/>
      <c r="H50" s="68"/>
      <c r="I50" s="69"/>
      <c r="J50" s="67"/>
      <c r="K50" s="77"/>
      <c r="L50" s="71"/>
      <c r="M50" s="76"/>
      <c r="N50" s="149"/>
      <c r="O50" s="112"/>
      <c r="P50" s="113"/>
      <c r="Q50" s="114"/>
      <c r="R50" s="115"/>
      <c r="S50" s="74"/>
      <c r="T50" s="150"/>
    </row>
    <row r="51" spans="1:20" ht="12.75">
      <c r="A51" s="119"/>
      <c r="B51" s="64"/>
      <c r="C51" s="65"/>
      <c r="D51" s="66"/>
      <c r="E51" s="66"/>
      <c r="F51" s="67"/>
      <c r="G51" s="68"/>
      <c r="H51" s="68"/>
      <c r="I51" s="69"/>
      <c r="J51" s="67"/>
      <c r="K51" s="77"/>
      <c r="L51" s="71"/>
      <c r="M51" s="76"/>
      <c r="N51" s="149"/>
      <c r="O51" s="112"/>
      <c r="P51" s="113"/>
      <c r="Q51" s="114"/>
      <c r="R51" s="115"/>
      <c r="S51" s="74"/>
      <c r="T51" s="150"/>
    </row>
    <row r="52" spans="1:20" ht="12.75">
      <c r="A52" s="119"/>
      <c r="B52" s="64"/>
      <c r="C52" s="65"/>
      <c r="D52" s="66"/>
      <c r="E52" s="66"/>
      <c r="F52" s="67"/>
      <c r="G52" s="68"/>
      <c r="H52" s="68"/>
      <c r="I52" s="69"/>
      <c r="J52" s="67"/>
      <c r="K52" s="77"/>
      <c r="L52" s="71"/>
      <c r="M52" s="76"/>
      <c r="N52" s="149"/>
      <c r="O52" s="112"/>
      <c r="P52" s="113"/>
      <c r="Q52" s="114"/>
      <c r="R52" s="115"/>
      <c r="S52" s="74"/>
      <c r="T52" s="150"/>
    </row>
    <row r="53" spans="1:20" ht="12.75">
      <c r="A53" s="119"/>
      <c r="B53" s="64"/>
      <c r="C53" s="65"/>
      <c r="D53" s="66"/>
      <c r="E53" s="66"/>
      <c r="F53" s="67"/>
      <c r="G53" s="68"/>
      <c r="H53" s="68"/>
      <c r="I53" s="69"/>
      <c r="J53" s="67"/>
      <c r="K53" s="77"/>
      <c r="L53" s="71"/>
      <c r="M53" s="76"/>
      <c r="N53" s="151"/>
      <c r="O53" s="112"/>
      <c r="P53" s="113"/>
      <c r="Q53" s="114"/>
      <c r="R53" s="115"/>
      <c r="S53" s="74"/>
      <c r="T53" s="150"/>
    </row>
    <row r="54" spans="1:20" ht="12.7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1"/>
      <c r="O54" s="151"/>
      <c r="P54" s="153"/>
      <c r="Q54" s="153"/>
      <c r="R54" s="154"/>
      <c r="S54" s="155"/>
      <c r="T54" s="156"/>
    </row>
    <row r="55" spans="1:20" ht="12.75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1"/>
      <c r="O55" s="151"/>
      <c r="P55" s="153"/>
      <c r="Q55" s="153"/>
      <c r="R55" s="154"/>
      <c r="S55" s="155"/>
      <c r="T55" s="156"/>
    </row>
    <row r="56" spans="1:20" ht="12.75">
      <c r="A56" s="152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1"/>
      <c r="O56" s="151"/>
      <c r="P56" s="153"/>
      <c r="Q56" s="153"/>
      <c r="R56" s="154"/>
      <c r="S56" s="155"/>
      <c r="T56" s="156"/>
    </row>
    <row r="57" spans="1:20" ht="12.75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1"/>
      <c r="O57" s="151"/>
      <c r="P57" s="153"/>
      <c r="Q57" s="153"/>
      <c r="R57" s="154"/>
      <c r="S57" s="155"/>
      <c r="T57" s="156"/>
    </row>
    <row r="58" spans="1:20" ht="12.75">
      <c r="A58" s="152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1"/>
      <c r="O58" s="151"/>
      <c r="P58" s="153"/>
      <c r="Q58" s="153"/>
      <c r="R58" s="154"/>
      <c r="S58" s="155"/>
      <c r="T58" s="156"/>
    </row>
    <row r="59" spans="1:2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1"/>
      <c r="O59" s="151"/>
      <c r="P59" s="153"/>
      <c r="Q59" s="153"/>
      <c r="R59" s="154"/>
      <c r="S59" s="155"/>
      <c r="T59" s="156"/>
    </row>
    <row r="60" spans="1:20" ht="12.75">
      <c r="A60" s="152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1"/>
      <c r="O60" s="151"/>
      <c r="P60" s="153"/>
      <c r="Q60" s="153"/>
      <c r="R60" s="154"/>
      <c r="S60" s="155"/>
      <c r="T60" s="156"/>
    </row>
    <row r="61" spans="1:20" ht="12.75">
      <c r="A61" s="152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1"/>
      <c r="O61" s="151"/>
      <c r="P61" s="153"/>
      <c r="Q61" s="153"/>
      <c r="R61" s="154"/>
      <c r="S61" s="155"/>
      <c r="T61" s="156"/>
    </row>
    <row r="62" spans="1:20" ht="12.7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1"/>
      <c r="O62" s="151"/>
      <c r="P62" s="153"/>
      <c r="Q62" s="153"/>
      <c r="R62" s="154"/>
      <c r="S62" s="155"/>
      <c r="T62" s="156"/>
    </row>
    <row r="63" spans="1:20" ht="12.75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1"/>
      <c r="O63" s="151"/>
      <c r="P63" s="153"/>
      <c r="Q63" s="153"/>
      <c r="R63" s="154"/>
      <c r="S63" s="155"/>
      <c r="T63" s="156"/>
    </row>
    <row r="64" spans="1:20" ht="12.75">
      <c r="A64" s="152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1"/>
      <c r="O64" s="151"/>
      <c r="P64" s="153"/>
      <c r="Q64" s="153"/>
      <c r="R64" s="154"/>
      <c r="S64" s="155"/>
      <c r="T64" s="156"/>
    </row>
    <row r="65" spans="1:20" ht="12.75">
      <c r="A65" s="152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1"/>
      <c r="O65" s="151"/>
      <c r="P65" s="153"/>
      <c r="Q65" s="153"/>
      <c r="R65" s="154"/>
      <c r="S65" s="155"/>
      <c r="T65" s="156"/>
    </row>
  </sheetData>
  <sheetProtection selectLockedCells="1" selectUnlockedCells="1"/>
  <mergeCells count="10">
    <mergeCell ref="A1:T1"/>
    <mergeCell ref="A2:T2"/>
    <mergeCell ref="A3:A4"/>
    <mergeCell ref="B3:B4"/>
    <mergeCell ref="D3:D4"/>
    <mergeCell ref="E3:E4"/>
    <mergeCell ref="F3:I3"/>
    <mergeCell ref="J3:K3"/>
    <mergeCell ref="L3:M3"/>
    <mergeCell ref="P3:T3"/>
  </mergeCells>
  <conditionalFormatting sqref="F38:J53">
    <cfRule type="cellIs" priority="1" dxfId="0" operator="greaterThanOrEqual" stopIfTrue="1">
      <formula>210</formula>
    </cfRule>
    <cfRule type="cellIs" priority="2" dxfId="1" operator="between" stopIfTrue="1">
      <formula>200</formula>
      <formula>209</formula>
    </cfRule>
  </conditionalFormatting>
  <conditionalFormatting sqref="F5:M37">
    <cfRule type="cellIs" priority="3" dxfId="2" operator="equal" stopIfTrue="1">
      <formula>$F$3</formula>
    </cfRule>
    <cfRule type="cellIs" priority="4" dxfId="3" operator="greaterThan" stopIfTrue="1">
      <formula>209</formula>
    </cfRule>
    <cfRule type="cellIs" priority="5" dxfId="4" operator="greaterThan" stopIfTrue="1">
      <formula>199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modified xsi:type="dcterms:W3CDTF">2014-12-08T15:25:59Z</dcterms:modified>
  <cp:category/>
  <cp:version/>
  <cp:contentType/>
  <cp:contentStatus/>
</cp:coreProperties>
</file>