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0" activeTab="0"/>
  </bookViews>
  <sheets>
    <sheet name="Celkove" sheetId="1" r:id="rId1"/>
    <sheet name="Vysledky (1)" sheetId="2" r:id="rId2"/>
    <sheet name="Vysledky (2)" sheetId="3" r:id="rId3"/>
    <sheet name="Vysledky (3)" sheetId="4" r:id="rId4"/>
    <sheet name="Vysledky (4)" sheetId="5" r:id="rId5"/>
    <sheet name="Vysledky (5)" sheetId="6" r:id="rId6"/>
    <sheet name="Vysledky (6)" sheetId="7" r:id="rId7"/>
    <sheet name="Vysledky (7)" sheetId="8" r:id="rId8"/>
    <sheet name="Vysledky (8)" sheetId="9" r:id="rId9"/>
    <sheet name="Vysledky (9)" sheetId="10" r:id="rId10"/>
    <sheet name="Vysledky (10)" sheetId="11" r:id="rId11"/>
  </sheets>
  <definedNames>
    <definedName name="_xlfn.IFERROR" hidden="1">#NAME?</definedName>
    <definedName name="Excel_BuiltIn__FilterDatabase" localSheetId="0">'Celkove'!$B$5:$M$36</definedName>
  </definedNames>
  <calcPr fullCalcOnLoad="1"/>
</workbook>
</file>

<file path=xl/sharedStrings.xml><?xml version="1.0" encoding="utf-8"?>
<sst xmlns="http://schemas.openxmlformats.org/spreadsheetml/2006/main" count="1009" uniqueCount="87">
  <si>
    <t>Vyhodnocení série</t>
  </si>
  <si>
    <t>Počet hráčů:</t>
  </si>
  <si>
    <t>min1</t>
  </si>
  <si>
    <t>min2</t>
  </si>
  <si>
    <t>min3</t>
  </si>
  <si>
    <t>min4</t>
  </si>
  <si>
    <t>Jméno hráče</t>
  </si>
  <si>
    <t>Bod.</t>
  </si>
  <si>
    <t>Celkem</t>
  </si>
  <si>
    <t>Kadlec Lukáš</t>
  </si>
  <si>
    <t>Kadlec Miroslav</t>
  </si>
  <si>
    <t>Králik Dušan</t>
  </si>
  <si>
    <t>Hampl Milan</t>
  </si>
  <si>
    <t>Hrobský Marek</t>
  </si>
  <si>
    <t>Hruška Karel</t>
  </si>
  <si>
    <t>Barnet Milan</t>
  </si>
  <si>
    <t>Jelínková Ivana</t>
  </si>
  <si>
    <t>Kučera Martin</t>
  </si>
  <si>
    <t>Martínek Vít</t>
  </si>
  <si>
    <t>Mrkvička Tomáš</t>
  </si>
  <si>
    <t>Fiala Václav</t>
  </si>
  <si>
    <t>Mrkvičková Lenka</t>
  </si>
  <si>
    <t>Rathouský Tomáš</t>
  </si>
  <si>
    <t>Ruml David</t>
  </si>
  <si>
    <t>Spilka František</t>
  </si>
  <si>
    <t>Strachota Jan</t>
  </si>
  <si>
    <t>Žák Jan</t>
  </si>
  <si>
    <t>Pl.</t>
  </si>
  <si>
    <t>Bowler</t>
  </si>
  <si>
    <t>1. KOLO</t>
  </si>
  <si>
    <t>SEMIFINÁLE</t>
  </si>
  <si>
    <t>FINÁLE</t>
  </si>
  <si>
    <t>G1</t>
  </si>
  <si>
    <t>G2</t>
  </si>
  <si>
    <t>G3</t>
  </si>
  <si>
    <t>G4</t>
  </si>
  <si>
    <t>G5</t>
  </si>
  <si>
    <t>G6</t>
  </si>
  <si>
    <t>G7</t>
  </si>
  <si>
    <t>G8</t>
  </si>
  <si>
    <t>Max.</t>
  </si>
  <si>
    <t>Součet</t>
  </si>
  <si>
    <t>Total</t>
  </si>
  <si>
    <t>avrg.</t>
  </si>
  <si>
    <t>Firo</t>
  </si>
  <si>
    <t>Tour</t>
  </si>
  <si>
    <t>st.</t>
  </si>
  <si>
    <t>A</t>
  </si>
  <si>
    <t>Čermák František</t>
  </si>
  <si>
    <t>Bejšovec Jaroslav</t>
  </si>
  <si>
    <t>Kunt Luboš</t>
  </si>
  <si>
    <t>Vnoučková Jitka</t>
  </si>
  <si>
    <t>Janata Michal</t>
  </si>
  <si>
    <t>Bejšovcová Lenka</t>
  </si>
  <si>
    <t>Vnouček Miroslav</t>
  </si>
  <si>
    <t>Čermák Lukáš</t>
  </si>
  <si>
    <t>Kunc Tomáš</t>
  </si>
  <si>
    <t>Vondra Josef</t>
  </si>
  <si>
    <t>Kocmanová Jana</t>
  </si>
  <si>
    <t>Slováček Pavel</t>
  </si>
  <si>
    <t>Kolman Lukáš</t>
  </si>
  <si>
    <t>Výsledky</t>
  </si>
  <si>
    <t>Postup?</t>
  </si>
  <si>
    <t>FERDINAND DEVÍTKOVÁ SÉRIE 2015</t>
  </si>
  <si>
    <t/>
  </si>
  <si>
    <t>Počet turnajů</t>
  </si>
  <si>
    <t>Kontrola seznamu</t>
  </si>
  <si>
    <t>Polívka Dalibor</t>
  </si>
  <si>
    <t>Sádlík Vojtěch</t>
  </si>
  <si>
    <t>Frýbortová Marie</t>
  </si>
  <si>
    <t>Frýbort Otakar</t>
  </si>
  <si>
    <t>Dusík Josef</t>
  </si>
  <si>
    <t>Králiková Martina</t>
  </si>
  <si>
    <t>Spilková Helena</t>
  </si>
  <si>
    <t>Košař Pavel</t>
  </si>
  <si>
    <t>Kumšta David</t>
  </si>
  <si>
    <t>Vlasák Tomáš</t>
  </si>
  <si>
    <t>Tupá Pavla</t>
  </si>
  <si>
    <t>Surán Ondřej</t>
  </si>
  <si>
    <t>FERDINAND DEVÍTKOVÁ SÉRIE 2016</t>
  </si>
  <si>
    <t>Kadlecová Jaroslava</t>
  </si>
  <si>
    <t>st,</t>
  </si>
  <si>
    <t>Zach Petr</t>
  </si>
  <si>
    <t>Kučera Milan</t>
  </si>
  <si>
    <t>Šembera Petr</t>
  </si>
  <si>
    <t>Kučírek František</t>
  </si>
  <si>
    <t>Fulínová Ilona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</si>
</sst>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."/>
    <numFmt numFmtId="173" formatCode="0.0"/>
    <numFmt numFmtId="174" formatCode="dd/mm/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6"/>
      <color indexed="18"/>
      <name val="Arial"/>
      <family val="2"/>
    </font>
    <font>
      <b/>
      <sz val="18"/>
      <color indexed="18"/>
      <name val="Arial Black"/>
      <family val="2"/>
    </font>
    <font>
      <b/>
      <sz val="10"/>
      <color indexed="18"/>
      <name val="Arial Black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2"/>
    </font>
    <font>
      <b/>
      <sz val="10"/>
      <color indexed="16"/>
      <name val="Tahoma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sz val="20"/>
      <name val="Times New Roman"/>
      <family val="1"/>
    </font>
    <font>
      <b/>
      <sz val="12"/>
      <color indexed="10"/>
      <name val="Arial"/>
      <family val="2"/>
    </font>
    <font>
      <b/>
      <sz val="12"/>
      <color indexed="63"/>
      <name val="Ubuntu"/>
      <family val="0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thick"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ck">
        <color indexed="63"/>
      </right>
      <top>
        <color indexed="63"/>
      </top>
      <bottom style="medium"/>
    </border>
    <border>
      <left style="thick">
        <color indexed="63"/>
      </left>
      <right style="thick">
        <color indexed="63"/>
      </right>
      <top>
        <color indexed="63"/>
      </top>
      <bottom style="medium"/>
    </border>
    <border>
      <left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>
        <color indexed="63"/>
      </right>
      <top style="medium"/>
      <bottom style="thin">
        <color indexed="63"/>
      </bottom>
    </border>
    <border>
      <left style="thick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ck">
        <color indexed="63"/>
      </right>
      <top style="medium"/>
      <bottom style="thin">
        <color indexed="63"/>
      </bottom>
    </border>
    <border>
      <left style="thick">
        <color indexed="63"/>
      </left>
      <right style="thick">
        <color indexed="63"/>
      </right>
      <top style="medium"/>
      <bottom style="thin">
        <color indexed="63"/>
      </bottom>
    </border>
    <border>
      <left style="thick">
        <color indexed="63"/>
      </left>
      <right style="medium"/>
      <top style="medium"/>
      <bottom style="thin">
        <color indexed="63"/>
      </bottom>
    </border>
    <border>
      <left style="thick">
        <color indexed="63"/>
      </left>
      <right style="medium"/>
      <top>
        <color indexed="63"/>
      </top>
      <bottom style="thin">
        <color indexed="63"/>
      </bottom>
    </border>
    <border>
      <left style="thick"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ck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medium"/>
      <top style="thick"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medium"/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ck">
        <color indexed="63"/>
      </top>
      <bottom style="medium"/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ck">
        <color indexed="63"/>
      </right>
      <top style="thin">
        <color indexed="59"/>
      </top>
      <bottom style="medium"/>
    </border>
    <border>
      <left style="thick">
        <color indexed="59"/>
      </left>
      <right>
        <color indexed="8"/>
      </right>
      <top>
        <color indexed="8"/>
      </top>
      <bottom style="thin">
        <color indexed="59"/>
      </bottom>
    </border>
    <border>
      <left style="thick">
        <color indexed="59"/>
      </left>
      <right style="thin">
        <color indexed="59"/>
      </right>
      <top>
        <color indexed="8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8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8"/>
      </top>
      <bottom style="thin">
        <color indexed="59"/>
      </bottom>
    </border>
    <border>
      <left>
        <color indexed="63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 style="medium"/>
      <right>
        <color indexed="8"/>
      </right>
      <top style="medium"/>
      <bottom style="thin">
        <color indexed="59"/>
      </bottom>
    </border>
    <border>
      <left>
        <color indexed="63"/>
      </left>
      <right style="thick">
        <color indexed="59"/>
      </right>
      <top>
        <color indexed="8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8"/>
      </top>
      <bottom style="thin">
        <color indexed="59"/>
      </bottom>
    </border>
    <border>
      <left style="thick">
        <color indexed="59"/>
      </left>
      <right>
        <color indexed="8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8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8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8"/>
      </right>
      <top style="thin">
        <color indexed="59"/>
      </top>
      <bottom style="medium"/>
    </border>
    <border>
      <left style="thick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>
        <color indexed="8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medium"/>
      <top style="thin">
        <color indexed="59"/>
      </top>
      <bottom style="medium"/>
    </border>
    <border>
      <left style="medium"/>
      <right style="thin">
        <color indexed="59"/>
      </right>
      <top style="thin">
        <color indexed="59"/>
      </top>
      <bottom style="medium"/>
    </border>
    <border>
      <left style="medium"/>
      <right>
        <color indexed="8"/>
      </right>
      <top style="thin">
        <color indexed="59"/>
      </top>
      <bottom style="medium"/>
    </border>
    <border>
      <left>
        <color indexed="63"/>
      </left>
      <right style="thick">
        <color indexed="59"/>
      </right>
      <top>
        <color indexed="8"/>
      </top>
      <bottom style="medium"/>
    </border>
    <border>
      <left style="thick">
        <color indexed="59"/>
      </left>
      <right style="thick">
        <color indexed="59"/>
      </right>
      <top>
        <color indexed="8"/>
      </top>
      <bottom style="medium"/>
    </border>
    <border>
      <left>
        <color indexed="63"/>
      </left>
      <right style="thick">
        <color indexed="59"/>
      </right>
      <top style="thin">
        <color indexed="59"/>
      </top>
      <bottom style="medium"/>
    </border>
    <border>
      <left style="thick">
        <color indexed="59"/>
      </left>
      <right style="thick">
        <color indexed="59"/>
      </right>
      <top style="thin">
        <color indexed="59"/>
      </top>
      <bottom style="medium"/>
    </border>
    <border>
      <left style="thick">
        <color indexed="59"/>
      </left>
      <right>
        <color indexed="8"/>
      </right>
      <top style="medium"/>
      <bottom style="thin">
        <color indexed="59"/>
      </bottom>
    </border>
    <border>
      <left style="thick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>
        <color indexed="63"/>
      </left>
      <right style="thick">
        <color indexed="59"/>
      </right>
      <top style="medium"/>
      <bottom style="thin">
        <color indexed="59"/>
      </bottom>
    </border>
    <border>
      <left style="thick">
        <color indexed="59"/>
      </left>
      <right style="thick">
        <color indexed="59"/>
      </right>
      <top style="medium"/>
      <bottom style="thin">
        <color indexed="59"/>
      </bottom>
    </border>
    <border>
      <left style="thick">
        <color indexed="59"/>
      </left>
      <right style="medium"/>
      <top style="medium"/>
      <bottom style="thin">
        <color indexed="59"/>
      </bottom>
    </border>
    <border>
      <left style="thick">
        <color indexed="59"/>
      </left>
      <right style="medium"/>
      <top>
        <color indexed="8"/>
      </top>
      <bottom style="thin">
        <color indexed="59"/>
      </bottom>
    </border>
    <border>
      <left style="thick">
        <color indexed="59"/>
      </left>
      <right style="medium"/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 style="thick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 style="medium"/>
      <top style="thin"/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medium"/>
      <top style="thin">
        <color indexed="63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medium"/>
      <right style="medium"/>
      <top style="thin"/>
      <bottom style="thick">
        <color indexed="59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59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medium"/>
      <top style="thick">
        <color indexed="63"/>
      </top>
      <bottom style="thick">
        <color indexed="63"/>
      </bottom>
    </border>
    <border>
      <left style="medium"/>
      <right style="thick">
        <color indexed="63"/>
      </right>
      <top style="thick">
        <color indexed="63"/>
      </top>
      <bottom style="thick">
        <color indexed="63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thick">
        <color indexed="63"/>
      </right>
      <top>
        <color indexed="63"/>
      </top>
      <bottom style="thick">
        <color indexed="63"/>
      </bottom>
    </border>
    <border>
      <left style="medium"/>
      <right style="thick">
        <color indexed="63"/>
      </right>
      <top>
        <color indexed="63"/>
      </top>
      <bottom style="medium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4" fillId="6" borderId="11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center" vertical="center"/>
      <protection hidden="1"/>
    </xf>
    <xf numFmtId="0" fontId="25" fillId="6" borderId="12" xfId="0" applyFont="1" applyFill="1" applyBorder="1" applyAlignment="1" applyProtection="1">
      <alignment horizontal="center" vertical="center"/>
      <protection hidden="1"/>
    </xf>
    <xf numFmtId="0" fontId="25" fillId="6" borderId="13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6" borderId="14" xfId="0" applyFont="1" applyFill="1" applyBorder="1" applyAlignment="1" applyProtection="1">
      <alignment horizontal="center" vertical="center"/>
      <protection hidden="1"/>
    </xf>
    <xf numFmtId="0" fontId="26" fillId="6" borderId="15" xfId="0" applyFont="1" applyFill="1" applyBorder="1" applyAlignment="1" applyProtection="1">
      <alignment horizontal="center" vertical="center"/>
      <protection hidden="1"/>
    </xf>
    <xf numFmtId="0" fontId="26" fillId="6" borderId="16" xfId="0" applyFont="1" applyFill="1" applyBorder="1" applyAlignment="1" applyProtection="1">
      <alignment horizontal="center" vertical="center"/>
      <protection hidden="1"/>
    </xf>
    <xf numFmtId="0" fontId="26" fillId="6" borderId="17" xfId="0" applyFont="1" applyFill="1" applyBorder="1" applyAlignment="1" applyProtection="1">
      <alignment horizontal="center" vertical="center"/>
      <protection hidden="1"/>
    </xf>
    <xf numFmtId="172" fontId="28" fillId="6" borderId="18" xfId="0" applyNumberFormat="1" applyFont="1" applyFill="1" applyBorder="1" applyAlignment="1">
      <alignment horizontal="right" vertical="center"/>
    </xf>
    <xf numFmtId="0" fontId="25" fillId="0" borderId="19" xfId="56" applyFont="1" applyBorder="1" applyAlignment="1" applyProtection="1">
      <alignment vertical="center"/>
      <protection hidden="1" locked="0"/>
    </xf>
    <xf numFmtId="0" fontId="20" fillId="0" borderId="20" xfId="0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19" xfId="58" applyFont="1" applyFill="1" applyBorder="1" applyAlignment="1" applyProtection="1">
      <alignment vertical="center"/>
      <protection hidden="1" locked="0"/>
    </xf>
    <xf numFmtId="0" fontId="0" fillId="0" borderId="0" xfId="57" applyProtection="1">
      <alignment/>
      <protection/>
    </xf>
    <xf numFmtId="0" fontId="19" fillId="0" borderId="0" xfId="57" applyFont="1" applyProtection="1">
      <alignment/>
      <protection/>
    </xf>
    <xf numFmtId="0" fontId="30" fillId="0" borderId="0" xfId="57" applyFont="1" applyProtection="1">
      <alignment/>
      <protection hidden="1"/>
    </xf>
    <xf numFmtId="1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32" fillId="0" borderId="30" xfId="0" applyFont="1" applyBorder="1" applyAlignment="1" applyProtection="1">
      <alignment horizontal="center" vertical="center"/>
      <protection locked="0"/>
    </xf>
    <xf numFmtId="0" fontId="32" fillId="0" borderId="31" xfId="0" applyFont="1" applyBorder="1" applyAlignment="1" applyProtection="1">
      <alignment horizontal="center" vertical="center"/>
      <protection locked="0"/>
    </xf>
    <xf numFmtId="0" fontId="32" fillId="0" borderId="32" xfId="0" applyFont="1" applyBorder="1" applyAlignment="1" applyProtection="1">
      <alignment horizontal="center" vertical="center"/>
      <protection locked="0"/>
    </xf>
    <xf numFmtId="0" fontId="32" fillId="0" borderId="33" xfId="0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horizontal="center" vertical="center"/>
      <protection locked="0"/>
    </xf>
    <xf numFmtId="1" fontId="25" fillId="0" borderId="35" xfId="0" applyNumberFormat="1" applyFont="1" applyBorder="1" applyAlignment="1" applyProtection="1">
      <alignment horizontal="center"/>
      <protection/>
    </xf>
    <xf numFmtId="0" fontId="25" fillId="0" borderId="36" xfId="0" applyFont="1" applyFill="1" applyBorder="1" applyAlignment="1" applyProtection="1">
      <alignment horizontal="center"/>
      <protection/>
    </xf>
    <xf numFmtId="2" fontId="27" fillId="0" borderId="37" xfId="0" applyNumberFormat="1" applyFont="1" applyBorder="1" applyAlignment="1" applyProtection="1">
      <alignment horizontal="center"/>
      <protection/>
    </xf>
    <xf numFmtId="1" fontId="27" fillId="7" borderId="37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Border="1" applyAlignment="1" applyProtection="1">
      <alignment horizontal="left" vertical="center"/>
      <protection locked="0"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0" fontId="32" fillId="0" borderId="39" xfId="0" applyFont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32" fillId="0" borderId="42" xfId="0" applyFont="1" applyBorder="1" applyAlignment="1" applyProtection="1">
      <alignment horizontal="center" vertical="center"/>
      <protection locked="0"/>
    </xf>
    <xf numFmtId="1" fontId="25" fillId="0" borderId="43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left" vertical="center"/>
      <protection locked="0"/>
    </xf>
    <xf numFmtId="0" fontId="0" fillId="0" borderId="38" xfId="0" applyNumberFormat="1" applyFill="1" applyBorder="1" applyAlignment="1" applyProtection="1">
      <alignment horizontal="left" vertical="center"/>
      <protection locked="0"/>
    </xf>
    <xf numFmtId="0" fontId="0" fillId="0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NumberFormat="1" applyBorder="1" applyAlignment="1" applyProtection="1">
      <alignment horizontal="left" vertical="center"/>
      <protection locked="0"/>
    </xf>
    <xf numFmtId="0" fontId="0" fillId="0" borderId="44" xfId="0" applyNumberFormat="1" applyFont="1" applyBorder="1" applyAlignment="1" applyProtection="1">
      <alignment horizontal="center" vertical="center"/>
      <protection locked="0"/>
    </xf>
    <xf numFmtId="0" fontId="32" fillId="0" borderId="45" xfId="0" applyFont="1" applyBorder="1" applyAlignment="1" applyProtection="1">
      <alignment horizontal="center" vertical="center"/>
      <protection locked="0"/>
    </xf>
    <xf numFmtId="0" fontId="32" fillId="0" borderId="46" xfId="0" applyFont="1" applyBorder="1" applyAlignment="1" applyProtection="1">
      <alignment horizontal="center" vertical="center"/>
      <protection locked="0"/>
    </xf>
    <xf numFmtId="0" fontId="32" fillId="0" borderId="47" xfId="0" applyFont="1" applyBorder="1" applyAlignment="1" applyProtection="1">
      <alignment horizontal="center" vertical="center"/>
      <protection locked="0"/>
    </xf>
    <xf numFmtId="0" fontId="32" fillId="0" borderId="48" xfId="0" applyFont="1" applyBorder="1" applyAlignment="1" applyProtection="1">
      <alignment horizontal="center" vertical="center"/>
      <protection locked="0"/>
    </xf>
    <xf numFmtId="0" fontId="32" fillId="0" borderId="49" xfId="0" applyFont="1" applyBorder="1" applyAlignment="1" applyProtection="1">
      <alignment horizontal="center" vertical="center"/>
      <protection locked="0"/>
    </xf>
    <xf numFmtId="1" fontId="25" fillId="0" borderId="50" xfId="0" applyNumberFormat="1" applyFont="1" applyBorder="1" applyAlignment="1" applyProtection="1">
      <alignment horizontal="center"/>
      <protection/>
    </xf>
    <xf numFmtId="0" fontId="25" fillId="0" borderId="51" xfId="0" applyFont="1" applyFill="1" applyBorder="1" applyAlignment="1" applyProtection="1">
      <alignment horizontal="center"/>
      <protection/>
    </xf>
    <xf numFmtId="2" fontId="27" fillId="0" borderId="52" xfId="0" applyNumberFormat="1" applyFont="1" applyBorder="1" applyAlignment="1" applyProtection="1">
      <alignment horizontal="center"/>
      <protection/>
    </xf>
    <xf numFmtId="1" fontId="27" fillId="7" borderId="52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ill="1" applyBorder="1" applyAlignment="1" applyProtection="1">
      <alignment horizontal="left" vertical="center"/>
      <protection locked="0"/>
    </xf>
    <xf numFmtId="0" fontId="0" fillId="0" borderId="38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horizontal="left" vertical="center"/>
      <protection locked="0"/>
    </xf>
    <xf numFmtId="0" fontId="25" fillId="0" borderId="53" xfId="0" applyFont="1" applyFill="1" applyBorder="1" applyAlignment="1" applyProtection="1">
      <alignment horizontal="center"/>
      <protection/>
    </xf>
    <xf numFmtId="2" fontId="27" fillId="0" borderId="54" xfId="0" applyNumberFormat="1" applyFont="1" applyBorder="1" applyAlignment="1" applyProtection="1">
      <alignment horizontal="center"/>
      <protection/>
    </xf>
    <xf numFmtId="1" fontId="27" fillId="7" borderId="54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Border="1" applyAlignment="1" applyProtection="1">
      <alignment horizontal="left" vertical="center"/>
      <protection locked="0"/>
    </xf>
    <xf numFmtId="0" fontId="0" fillId="0" borderId="55" xfId="0" applyNumberFormat="1" applyFont="1" applyBorder="1" applyAlignment="1" applyProtection="1">
      <alignment horizontal="center" vertical="center"/>
      <protection locked="0"/>
    </xf>
    <xf numFmtId="0" fontId="32" fillId="0" borderId="56" xfId="0" applyFont="1" applyBorder="1" applyAlignment="1" applyProtection="1">
      <alignment horizontal="center" vertical="center"/>
      <protection locked="0"/>
    </xf>
    <xf numFmtId="0" fontId="32" fillId="0" borderId="57" xfId="0" applyFont="1" applyBorder="1" applyAlignment="1" applyProtection="1">
      <alignment horizontal="center" vertical="center"/>
      <protection locked="0"/>
    </xf>
    <xf numFmtId="0" fontId="25" fillId="0" borderId="58" xfId="0" applyFont="1" applyFill="1" applyBorder="1" applyAlignment="1" applyProtection="1">
      <alignment horizontal="center"/>
      <protection/>
    </xf>
    <xf numFmtId="2" fontId="27" fillId="0" borderId="59" xfId="0" applyNumberFormat="1" applyFont="1" applyBorder="1" applyAlignment="1" applyProtection="1">
      <alignment horizontal="center"/>
      <protection/>
    </xf>
    <xf numFmtId="1" fontId="27" fillId="7" borderId="59" xfId="0" applyNumberFormat="1" applyFont="1" applyFill="1" applyBorder="1" applyAlignment="1" applyProtection="1">
      <alignment horizontal="center" vertical="center"/>
      <protection/>
    </xf>
    <xf numFmtId="1" fontId="27" fillId="7" borderId="60" xfId="0" applyNumberFormat="1" applyFont="1" applyFill="1" applyBorder="1" applyAlignment="1" applyProtection="1">
      <alignment horizontal="center" vertical="center"/>
      <protection/>
    </xf>
    <xf numFmtId="1" fontId="27" fillId="7" borderId="61" xfId="0" applyNumberFormat="1" applyFont="1" applyFill="1" applyBorder="1" applyAlignment="1" applyProtection="1">
      <alignment horizontal="center" vertical="center"/>
      <protection/>
    </xf>
    <xf numFmtId="1" fontId="27" fillId="7" borderId="62" xfId="0" applyNumberFormat="1" applyFont="1" applyFill="1" applyBorder="1" applyAlignment="1" applyProtection="1">
      <alignment horizontal="center" vertical="center"/>
      <protection/>
    </xf>
    <xf numFmtId="0" fontId="0" fillId="0" borderId="0" xfId="57" applyAlignment="1" applyProtection="1">
      <alignment/>
      <protection/>
    </xf>
    <xf numFmtId="0" fontId="35" fillId="25" borderId="63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7" borderId="64" xfId="0" applyFont="1" applyFill="1" applyBorder="1" applyAlignment="1" applyProtection="1">
      <alignment horizontal="center"/>
      <protection/>
    </xf>
    <xf numFmtId="0" fontId="31" fillId="28" borderId="65" xfId="0" applyFont="1" applyFill="1" applyBorder="1" applyAlignment="1" applyProtection="1">
      <alignment horizontal="center" shrinkToFit="1"/>
      <protection/>
    </xf>
    <xf numFmtId="0" fontId="30" fillId="23" borderId="66" xfId="0" applyFont="1" applyFill="1" applyBorder="1" applyAlignment="1" applyProtection="1">
      <alignment horizontal="center" shrinkToFit="1"/>
      <protection/>
    </xf>
    <xf numFmtId="0" fontId="30" fillId="26" borderId="67" xfId="0" applyFont="1" applyFill="1" applyBorder="1" applyAlignment="1" applyProtection="1">
      <alignment horizontal="center" vertical="center"/>
      <protection/>
    </xf>
    <xf numFmtId="0" fontId="30" fillId="22" borderId="68" xfId="0" applyFont="1" applyFill="1" applyBorder="1" applyAlignment="1" applyProtection="1">
      <alignment horizontal="center" vertical="center"/>
      <protection/>
    </xf>
    <xf numFmtId="0" fontId="30" fillId="22" borderId="69" xfId="0" applyFont="1" applyFill="1" applyBorder="1" applyAlignment="1" applyProtection="1">
      <alignment horizontal="center" vertical="center"/>
      <protection/>
    </xf>
    <xf numFmtId="0" fontId="30" fillId="29" borderId="70" xfId="0" applyFont="1" applyFill="1" applyBorder="1" applyAlignment="1" applyProtection="1">
      <alignment horizontal="center" vertical="center"/>
      <protection/>
    </xf>
    <xf numFmtId="0" fontId="30" fillId="29" borderId="71" xfId="0" applyFont="1" applyFill="1" applyBorder="1" applyAlignment="1" applyProtection="1">
      <alignment horizontal="center" vertical="center"/>
      <protection/>
    </xf>
    <xf numFmtId="0" fontId="30" fillId="23" borderId="68" xfId="0" applyFont="1" applyFill="1" applyBorder="1" applyAlignment="1" applyProtection="1">
      <alignment horizontal="center" vertical="center"/>
      <protection/>
    </xf>
    <xf numFmtId="0" fontId="30" fillId="23" borderId="72" xfId="0" applyFont="1" applyFill="1" applyBorder="1" applyAlignment="1" applyProtection="1">
      <alignment horizontal="center" vertical="center"/>
      <protection/>
    </xf>
    <xf numFmtId="0" fontId="30" fillId="28" borderId="73" xfId="0" applyFont="1" applyFill="1" applyBorder="1" applyAlignment="1" applyProtection="1">
      <alignment horizontal="center" vertical="center"/>
      <protection/>
    </xf>
    <xf numFmtId="0" fontId="30" fillId="23" borderId="74" xfId="0" applyFont="1" applyFill="1" applyBorder="1" applyAlignment="1" applyProtection="1">
      <alignment horizontal="center" vertical="center"/>
      <protection/>
    </xf>
    <xf numFmtId="0" fontId="30" fillId="30" borderId="52" xfId="0" applyFont="1" applyFill="1" applyBorder="1" applyAlignment="1" applyProtection="1">
      <alignment horizontal="center" vertical="center"/>
      <protection/>
    </xf>
    <xf numFmtId="0" fontId="30" fillId="7" borderId="75" xfId="0" applyFont="1" applyFill="1" applyBorder="1" applyAlignment="1" applyProtection="1">
      <alignment horizontal="center" vertical="center"/>
      <protection/>
    </xf>
    <xf numFmtId="0" fontId="32" fillId="31" borderId="76" xfId="0" applyFont="1" applyFill="1" applyBorder="1" applyAlignment="1" applyProtection="1">
      <alignment horizontal="center" vertical="center"/>
      <protection locked="0"/>
    </xf>
    <xf numFmtId="0" fontId="32" fillId="31" borderId="77" xfId="0" applyFont="1" applyFill="1" applyBorder="1" applyAlignment="1" applyProtection="1">
      <alignment horizontal="center" vertical="center"/>
      <protection locked="0"/>
    </xf>
    <xf numFmtId="0" fontId="32" fillId="31" borderId="73" xfId="0" applyFont="1" applyFill="1" applyBorder="1" applyAlignment="1" applyProtection="1">
      <alignment horizontal="center" vertical="center"/>
      <protection locked="0"/>
    </xf>
    <xf numFmtId="0" fontId="32" fillId="0" borderId="78" xfId="0" applyFont="1" applyBorder="1" applyAlignment="1" applyProtection="1">
      <alignment horizontal="center" vertical="center"/>
      <protection locked="0"/>
    </xf>
    <xf numFmtId="0" fontId="32" fillId="0" borderId="79" xfId="0" applyFont="1" applyBorder="1" applyAlignment="1" applyProtection="1">
      <alignment horizontal="center" vertical="center"/>
      <protection locked="0"/>
    </xf>
    <xf numFmtId="0" fontId="32" fillId="0" borderId="80" xfId="0" applyFont="1" applyBorder="1" applyAlignment="1" applyProtection="1">
      <alignment horizontal="center" vertical="center"/>
      <protection locked="0"/>
    </xf>
    <xf numFmtId="0" fontId="0" fillId="0" borderId="44" xfId="0" applyNumberFormat="1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0" fontId="37" fillId="27" borderId="84" xfId="0" applyFont="1" applyFill="1" applyBorder="1" applyAlignment="1" applyProtection="1">
      <alignment horizontal="center" vertical="center"/>
      <protection/>
    </xf>
    <xf numFmtId="0" fontId="30" fillId="22" borderId="85" xfId="0" applyFont="1" applyFill="1" applyBorder="1" applyAlignment="1" applyProtection="1">
      <alignment horizontal="center" vertical="center"/>
      <protection/>
    </xf>
    <xf numFmtId="0" fontId="32" fillId="0" borderId="86" xfId="0" applyFont="1" applyBorder="1" applyAlignment="1" applyProtection="1">
      <alignment horizontal="center" vertical="center"/>
      <protection locked="0"/>
    </xf>
    <xf numFmtId="0" fontId="32" fillId="0" borderId="87" xfId="0" applyFont="1" applyBorder="1" applyAlignment="1" applyProtection="1">
      <alignment horizontal="center" vertical="center"/>
      <protection locked="0"/>
    </xf>
    <xf numFmtId="0" fontId="32" fillId="0" borderId="88" xfId="0" applyFont="1" applyBorder="1" applyAlignment="1" applyProtection="1">
      <alignment horizontal="center" vertical="center"/>
      <protection locked="0"/>
    </xf>
    <xf numFmtId="0" fontId="32" fillId="0" borderId="89" xfId="0" applyFont="1" applyBorder="1" applyAlignment="1" applyProtection="1">
      <alignment horizontal="center" vertical="center"/>
      <protection locked="0"/>
    </xf>
    <xf numFmtId="1" fontId="0" fillId="0" borderId="90" xfId="0" applyNumberFormat="1" applyFont="1" applyBorder="1" applyAlignment="1">
      <alignment horizontal="center" vertical="center"/>
    </xf>
    <xf numFmtId="1" fontId="0" fillId="0" borderId="91" xfId="0" applyNumberFormat="1" applyFont="1" applyBorder="1" applyAlignment="1">
      <alignment horizontal="center" vertical="center"/>
    </xf>
    <xf numFmtId="0" fontId="20" fillId="0" borderId="92" xfId="0" applyNumberFormat="1" applyFont="1" applyFill="1" applyBorder="1" applyAlignment="1" applyProtection="1">
      <alignment horizontal="left" vertical="center"/>
      <protection locked="0"/>
    </xf>
    <xf numFmtId="0" fontId="20" fillId="0" borderId="92" xfId="0" applyNumberFormat="1" applyFont="1" applyFill="1" applyBorder="1" applyAlignment="1" applyProtection="1">
      <alignment horizontal="center" vertical="center"/>
      <protection locked="0"/>
    </xf>
    <xf numFmtId="0" fontId="32" fillId="0" borderId="93" xfId="0" applyFont="1" applyFill="1" applyBorder="1" applyAlignment="1" applyProtection="1">
      <alignment horizontal="center" vertical="center"/>
      <protection locked="0"/>
    </xf>
    <xf numFmtId="0" fontId="32" fillId="0" borderId="94" xfId="0" applyFont="1" applyFill="1" applyBorder="1" applyAlignment="1" applyProtection="1">
      <alignment horizontal="center" vertical="center"/>
      <protection locked="0"/>
    </xf>
    <xf numFmtId="0" fontId="32" fillId="0" borderId="95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/>
      <protection locked="0"/>
    </xf>
    <xf numFmtId="0" fontId="32" fillId="0" borderId="96" xfId="0" applyFont="1" applyFill="1" applyBorder="1" applyAlignment="1" applyProtection="1">
      <alignment horizontal="center" vertical="center"/>
      <protection locked="0"/>
    </xf>
    <xf numFmtId="0" fontId="32" fillId="0" borderId="97" xfId="0" applyFont="1" applyFill="1" applyBorder="1" applyAlignment="1" applyProtection="1">
      <alignment horizontal="center" vertical="center"/>
      <protection locked="0"/>
    </xf>
    <xf numFmtId="0" fontId="32" fillId="0" borderId="98" xfId="0" applyFont="1" applyFill="1" applyBorder="1" applyAlignment="1" applyProtection="1">
      <alignment horizontal="center" vertical="center"/>
      <protection locked="0"/>
    </xf>
    <xf numFmtId="0" fontId="32" fillId="0" borderId="99" xfId="0" applyFont="1" applyFill="1" applyBorder="1" applyAlignment="1" applyProtection="1">
      <alignment horizontal="center" vertical="center"/>
      <protection locked="0"/>
    </xf>
    <xf numFmtId="0" fontId="32" fillId="32" borderId="100" xfId="0" applyFont="1" applyFill="1" applyBorder="1" applyAlignment="1" applyProtection="1">
      <alignment horizontal="center" vertical="center"/>
      <protection locked="0"/>
    </xf>
    <xf numFmtId="1" fontId="25" fillId="0" borderId="35" xfId="0" applyNumberFormat="1" applyFont="1" applyFill="1" applyBorder="1" applyAlignment="1" applyProtection="1">
      <alignment horizontal="center"/>
      <protection/>
    </xf>
    <xf numFmtId="0" fontId="25" fillId="0" borderId="101" xfId="0" applyFont="1" applyFill="1" applyBorder="1" applyAlignment="1" applyProtection="1">
      <alignment horizontal="center"/>
      <protection/>
    </xf>
    <xf numFmtId="2" fontId="27" fillId="0" borderId="102" xfId="0" applyNumberFormat="1" applyFont="1" applyFill="1" applyBorder="1" applyAlignment="1" applyProtection="1">
      <alignment horizontal="center"/>
      <protection/>
    </xf>
    <xf numFmtId="1" fontId="27" fillId="7" borderId="102" xfId="0" applyNumberFormat="1" applyFont="1" applyFill="1" applyBorder="1" applyAlignment="1" applyProtection="1">
      <alignment horizontal="center" vertical="center"/>
      <protection/>
    </xf>
    <xf numFmtId="0" fontId="20" fillId="0" borderId="103" xfId="0" applyNumberFormat="1" applyFont="1" applyFill="1" applyBorder="1" applyAlignment="1" applyProtection="1">
      <alignment horizontal="left" vertical="center"/>
      <protection locked="0"/>
    </xf>
    <xf numFmtId="0" fontId="20" fillId="0" borderId="103" xfId="0" applyNumberFormat="1" applyFont="1" applyFill="1" applyBorder="1" applyAlignment="1" applyProtection="1">
      <alignment horizontal="center" vertical="center"/>
      <protection locked="0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32" fillId="0" borderId="104" xfId="0" applyFont="1" applyFill="1" applyBorder="1" applyAlignment="1" applyProtection="1">
      <alignment horizontal="center" vertical="center"/>
      <protection locked="0"/>
    </xf>
    <xf numFmtId="0" fontId="20" fillId="0" borderId="43" xfId="0" applyFont="1" applyFill="1" applyBorder="1" applyAlignment="1" applyProtection="1">
      <alignment horizontal="center"/>
      <protection locked="0"/>
    </xf>
    <xf numFmtId="0" fontId="32" fillId="0" borderId="105" xfId="0" applyFont="1" applyFill="1" applyBorder="1" applyAlignment="1" applyProtection="1">
      <alignment horizontal="center" vertical="center"/>
      <protection locked="0"/>
    </xf>
    <xf numFmtId="0" fontId="32" fillId="0" borderId="106" xfId="0" applyFont="1" applyFill="1" applyBorder="1" applyAlignment="1" applyProtection="1">
      <alignment horizontal="center" vertical="center"/>
      <protection locked="0"/>
    </xf>
    <xf numFmtId="0" fontId="32" fillId="0" borderId="107" xfId="0" applyFont="1" applyFill="1" applyBorder="1" applyAlignment="1" applyProtection="1">
      <alignment horizontal="center" vertical="center"/>
      <protection locked="0"/>
    </xf>
    <xf numFmtId="0" fontId="32" fillId="32" borderId="108" xfId="0" applyFont="1" applyFill="1" applyBorder="1" applyAlignment="1" applyProtection="1">
      <alignment horizontal="center" vertical="center"/>
      <protection locked="0"/>
    </xf>
    <xf numFmtId="1" fontId="25" fillId="0" borderId="43" xfId="0" applyNumberFormat="1" applyFont="1" applyFill="1" applyBorder="1" applyAlignment="1" applyProtection="1">
      <alignment horizontal="center"/>
      <protection/>
    </xf>
    <xf numFmtId="0" fontId="20" fillId="0" borderId="109" xfId="0" applyNumberFormat="1" applyFont="1" applyFill="1" applyBorder="1" applyAlignment="1" applyProtection="1">
      <alignment horizontal="left" vertical="center"/>
      <protection locked="0"/>
    </xf>
    <xf numFmtId="0" fontId="20" fillId="0" borderId="109" xfId="0" applyNumberFormat="1" applyFont="1" applyFill="1" applyBorder="1" applyAlignment="1" applyProtection="1">
      <alignment horizontal="center" vertical="center"/>
      <protection locked="0"/>
    </xf>
    <xf numFmtId="0" fontId="32" fillId="0" borderId="110" xfId="0" applyFont="1" applyFill="1" applyBorder="1" applyAlignment="1" applyProtection="1">
      <alignment horizontal="center" vertical="center"/>
      <protection locked="0"/>
    </xf>
    <xf numFmtId="0" fontId="32" fillId="0" borderId="111" xfId="0" applyFont="1" applyFill="1" applyBorder="1" applyAlignment="1" applyProtection="1">
      <alignment horizontal="center" vertical="center"/>
      <protection locked="0"/>
    </xf>
    <xf numFmtId="0" fontId="32" fillId="0" borderId="112" xfId="0" applyFont="1" applyFill="1" applyBorder="1" applyAlignment="1" applyProtection="1">
      <alignment horizontal="center" vertical="center"/>
      <protection locked="0"/>
    </xf>
    <xf numFmtId="0" fontId="32" fillId="0" borderId="113" xfId="0" applyFont="1" applyFill="1" applyBorder="1" applyAlignment="1" applyProtection="1">
      <alignment horizontal="center" vertical="center"/>
      <protection locked="0"/>
    </xf>
    <xf numFmtId="0" fontId="32" fillId="0" borderId="114" xfId="0" applyFont="1" applyFill="1" applyBorder="1" applyAlignment="1" applyProtection="1">
      <alignment horizontal="center" vertical="center"/>
      <protection locked="0"/>
    </xf>
    <xf numFmtId="0" fontId="32" fillId="0" borderId="115" xfId="0" applyFont="1" applyFill="1" applyBorder="1" applyAlignment="1" applyProtection="1">
      <alignment horizontal="center" vertical="center"/>
      <protection locked="0"/>
    </xf>
    <xf numFmtId="0" fontId="32" fillId="32" borderId="116" xfId="0" applyFont="1" applyFill="1" applyBorder="1" applyAlignment="1" applyProtection="1">
      <alignment horizontal="center" vertical="center"/>
      <protection locked="0"/>
    </xf>
    <xf numFmtId="1" fontId="25" fillId="0" borderId="50" xfId="0" applyNumberFormat="1" applyFont="1" applyFill="1" applyBorder="1" applyAlignment="1" applyProtection="1">
      <alignment horizontal="center"/>
      <protection/>
    </xf>
    <xf numFmtId="0" fontId="25" fillId="0" borderId="117" xfId="0" applyFont="1" applyFill="1" applyBorder="1" applyAlignment="1" applyProtection="1">
      <alignment horizontal="center"/>
      <protection/>
    </xf>
    <xf numFmtId="2" fontId="27" fillId="0" borderId="118" xfId="0" applyNumberFormat="1" applyFont="1" applyFill="1" applyBorder="1" applyAlignment="1" applyProtection="1">
      <alignment horizontal="center"/>
      <protection/>
    </xf>
    <xf numFmtId="1" fontId="27" fillId="7" borderId="118" xfId="0" applyNumberFormat="1" applyFont="1" applyFill="1" applyBorder="1" applyAlignment="1" applyProtection="1">
      <alignment horizontal="center" vertical="center"/>
      <protection/>
    </xf>
    <xf numFmtId="0" fontId="20" fillId="0" borderId="50" xfId="0" applyFont="1" applyFill="1" applyBorder="1" applyAlignment="1" applyProtection="1">
      <alignment horizontal="center"/>
      <protection locked="0"/>
    </xf>
    <xf numFmtId="0" fontId="25" fillId="0" borderId="119" xfId="0" applyFont="1" applyFill="1" applyBorder="1" applyAlignment="1" applyProtection="1">
      <alignment horizontal="center"/>
      <protection/>
    </xf>
    <xf numFmtId="2" fontId="27" fillId="0" borderId="120" xfId="0" applyNumberFormat="1" applyFont="1" applyFill="1" applyBorder="1" applyAlignment="1" applyProtection="1">
      <alignment horizontal="center"/>
      <protection/>
    </xf>
    <xf numFmtId="1" fontId="27" fillId="7" borderId="120" xfId="0" applyNumberFormat="1" applyFont="1" applyFill="1" applyBorder="1" applyAlignment="1" applyProtection="1">
      <alignment horizontal="center" vertical="center"/>
      <protection/>
    </xf>
    <xf numFmtId="0" fontId="20" fillId="0" borderId="121" xfId="0" applyNumberFormat="1" applyFont="1" applyFill="1" applyBorder="1" applyAlignment="1" applyProtection="1">
      <alignment horizontal="left" vertical="center"/>
      <protection locked="0"/>
    </xf>
    <xf numFmtId="0" fontId="20" fillId="0" borderId="121" xfId="0" applyNumberFormat="1" applyFont="1" applyFill="1" applyBorder="1" applyAlignment="1" applyProtection="1">
      <alignment horizontal="center" vertical="center"/>
      <protection locked="0"/>
    </xf>
    <xf numFmtId="0" fontId="32" fillId="0" borderId="122" xfId="0" applyFont="1" applyFill="1" applyBorder="1" applyAlignment="1" applyProtection="1">
      <alignment horizontal="center" vertical="center"/>
      <protection locked="0"/>
    </xf>
    <xf numFmtId="0" fontId="32" fillId="0" borderId="123" xfId="0" applyFont="1" applyFill="1" applyBorder="1" applyAlignment="1" applyProtection="1">
      <alignment horizontal="center" vertical="center"/>
      <protection locked="0"/>
    </xf>
    <xf numFmtId="0" fontId="25" fillId="0" borderId="124" xfId="0" applyFont="1" applyFill="1" applyBorder="1" applyAlignment="1" applyProtection="1">
      <alignment horizontal="center"/>
      <protection/>
    </xf>
    <xf numFmtId="2" fontId="27" fillId="0" borderId="125" xfId="0" applyNumberFormat="1" applyFont="1" applyFill="1" applyBorder="1" applyAlignment="1" applyProtection="1">
      <alignment horizontal="center"/>
      <protection/>
    </xf>
    <xf numFmtId="1" fontId="27" fillId="7" borderId="125" xfId="0" applyNumberFormat="1" applyFont="1" applyFill="1" applyBorder="1" applyAlignment="1" applyProtection="1">
      <alignment horizontal="center" vertical="center"/>
      <protection/>
    </xf>
    <xf numFmtId="1" fontId="27" fillId="7" borderId="126" xfId="0" applyNumberFormat="1" applyFont="1" applyFill="1" applyBorder="1" applyAlignment="1" applyProtection="1">
      <alignment horizontal="center" vertical="center"/>
      <protection/>
    </xf>
    <xf numFmtId="1" fontId="27" fillId="7" borderId="127" xfId="0" applyNumberFormat="1" applyFont="1" applyFill="1" applyBorder="1" applyAlignment="1" applyProtection="1">
      <alignment horizontal="center" vertical="center"/>
      <protection/>
    </xf>
    <xf numFmtId="1" fontId="27" fillId="7" borderId="128" xfId="0" applyNumberFormat="1" applyFont="1" applyFill="1" applyBorder="1" applyAlignment="1" applyProtection="1">
      <alignment horizontal="center" vertical="center"/>
      <protection/>
    </xf>
    <xf numFmtId="0" fontId="26" fillId="6" borderId="129" xfId="0" applyFont="1" applyFill="1" applyBorder="1" applyAlignment="1" applyProtection="1">
      <alignment horizontal="center" vertical="center"/>
      <protection hidden="1"/>
    </xf>
    <xf numFmtId="0" fontId="25" fillId="6" borderId="130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>
      <alignment/>
    </xf>
    <xf numFmtId="0" fontId="19" fillId="0" borderId="0" xfId="57" applyFont="1" applyProtection="1">
      <alignment/>
      <protection/>
    </xf>
    <xf numFmtId="0" fontId="30" fillId="33" borderId="0" xfId="57" applyFon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0" fillId="0" borderId="131" xfId="0" applyBorder="1" applyAlignment="1" applyProtection="1">
      <alignment horizontal="center"/>
      <protection locked="0"/>
    </xf>
    <xf numFmtId="0" fontId="32" fillId="0" borderId="132" xfId="0" applyFont="1" applyBorder="1" applyAlignment="1" applyProtection="1">
      <alignment horizontal="center" vertical="center"/>
      <protection locked="0"/>
    </xf>
    <xf numFmtId="0" fontId="32" fillId="0" borderId="133" xfId="0" applyFont="1" applyBorder="1" applyAlignment="1" applyProtection="1">
      <alignment horizontal="center" vertical="center"/>
      <protection locked="0"/>
    </xf>
    <xf numFmtId="0" fontId="32" fillId="0" borderId="134" xfId="0" applyFont="1" applyBorder="1" applyAlignment="1" applyProtection="1">
      <alignment horizontal="center" vertical="center"/>
      <protection locked="0"/>
    </xf>
    <xf numFmtId="0" fontId="32" fillId="31" borderId="65" xfId="0" applyFont="1" applyFill="1" applyBorder="1" applyAlignment="1" applyProtection="1">
      <alignment horizontal="center" vertical="center"/>
      <protection locked="0"/>
    </xf>
    <xf numFmtId="1" fontId="25" fillId="0" borderId="135" xfId="0" applyNumberFormat="1" applyFont="1" applyBorder="1" applyAlignment="1" applyProtection="1">
      <alignment horizontal="center"/>
      <protection/>
    </xf>
    <xf numFmtId="1" fontId="0" fillId="0" borderId="136" xfId="0" applyNumberFormat="1" applyFont="1" applyBorder="1" applyAlignment="1">
      <alignment horizontal="center" vertical="center"/>
    </xf>
    <xf numFmtId="0" fontId="0" fillId="0" borderId="137" xfId="0" applyNumberFormat="1" applyFont="1" applyBorder="1" applyAlignment="1" applyProtection="1">
      <alignment horizontal="left" vertical="center"/>
      <protection locked="0"/>
    </xf>
    <xf numFmtId="0" fontId="0" fillId="0" borderId="137" xfId="0" applyNumberFormat="1" applyFont="1" applyBorder="1" applyAlignment="1" applyProtection="1">
      <alignment horizontal="center" vertical="center"/>
      <protection locked="0"/>
    </xf>
    <xf numFmtId="0" fontId="32" fillId="0" borderId="138" xfId="0" applyFont="1" applyBorder="1" applyAlignment="1" applyProtection="1">
      <alignment horizontal="center" vertical="center"/>
      <protection locked="0"/>
    </xf>
    <xf numFmtId="0" fontId="32" fillId="0" borderId="139" xfId="0" applyFont="1" applyBorder="1" applyAlignment="1" applyProtection="1">
      <alignment horizontal="center" vertical="center"/>
      <protection locked="0"/>
    </xf>
    <xf numFmtId="0" fontId="32" fillId="0" borderId="140" xfId="0" applyFont="1" applyBorder="1" applyAlignment="1" applyProtection="1">
      <alignment horizontal="center" vertical="center"/>
      <protection locked="0"/>
    </xf>
    <xf numFmtId="0" fontId="0" fillId="0" borderId="141" xfId="0" applyBorder="1" applyAlignment="1" applyProtection="1">
      <alignment horizontal="center"/>
      <protection locked="0"/>
    </xf>
    <xf numFmtId="0" fontId="32" fillId="0" borderId="142" xfId="0" applyFont="1" applyBorder="1" applyAlignment="1" applyProtection="1">
      <alignment horizontal="center" vertical="center"/>
      <protection locked="0"/>
    </xf>
    <xf numFmtId="0" fontId="32" fillId="0" borderId="143" xfId="0" applyFont="1" applyBorder="1" applyAlignment="1" applyProtection="1">
      <alignment horizontal="center" vertical="center"/>
      <protection locked="0"/>
    </xf>
    <xf numFmtId="0" fontId="32" fillId="0" borderId="144" xfId="0" applyFont="1" applyBorder="1" applyAlignment="1" applyProtection="1">
      <alignment horizontal="center" vertical="center"/>
      <protection locked="0"/>
    </xf>
    <xf numFmtId="0" fontId="32" fillId="31" borderId="145" xfId="0" applyFont="1" applyFill="1" applyBorder="1" applyAlignment="1" applyProtection="1">
      <alignment horizontal="center" vertical="center"/>
      <protection locked="0"/>
    </xf>
    <xf numFmtId="1" fontId="25" fillId="0" borderId="146" xfId="0" applyNumberFormat="1" applyFont="1" applyBorder="1" applyAlignment="1" applyProtection="1">
      <alignment horizontal="center"/>
      <protection/>
    </xf>
    <xf numFmtId="0" fontId="25" fillId="0" borderId="147" xfId="0" applyFont="1" applyFill="1" applyBorder="1" applyAlignment="1" applyProtection="1">
      <alignment horizontal="center"/>
      <protection/>
    </xf>
    <xf numFmtId="2" fontId="27" fillId="0" borderId="148" xfId="0" applyNumberFormat="1" applyFont="1" applyBorder="1" applyAlignment="1" applyProtection="1">
      <alignment horizontal="center"/>
      <protection/>
    </xf>
    <xf numFmtId="1" fontId="27" fillId="7" borderId="1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0" fontId="30" fillId="23" borderId="149" xfId="0" applyFont="1" applyFill="1" applyBorder="1" applyAlignment="1" applyProtection="1">
      <alignment horizontal="center"/>
      <protection/>
    </xf>
    <xf numFmtId="0" fontId="31" fillId="34" borderId="150" xfId="0" applyFont="1" applyFill="1" applyBorder="1" applyAlignment="1" applyProtection="1">
      <alignment horizontal="center" vertical="center"/>
      <protection/>
    </xf>
    <xf numFmtId="0" fontId="31" fillId="34" borderId="151" xfId="0" applyFont="1" applyFill="1" applyBorder="1" applyAlignment="1" applyProtection="1">
      <alignment horizontal="center" vertical="center"/>
      <protection/>
    </xf>
    <xf numFmtId="0" fontId="34" fillId="0" borderId="152" xfId="0" applyFont="1" applyFill="1" applyBorder="1" applyAlignment="1" applyProtection="1">
      <alignment horizontal="center" vertical="center"/>
      <protection/>
    </xf>
    <xf numFmtId="0" fontId="34" fillId="0" borderId="150" xfId="0" applyFont="1" applyFill="1" applyBorder="1" applyAlignment="1" applyProtection="1">
      <alignment horizontal="center" vertical="center"/>
      <protection/>
    </xf>
    <xf numFmtId="0" fontId="34" fillId="0" borderId="151" xfId="0" applyFont="1" applyFill="1" applyBorder="1" applyAlignment="1" applyProtection="1">
      <alignment horizontal="center" vertical="center"/>
      <protection/>
    </xf>
    <xf numFmtId="0" fontId="31" fillId="25" borderId="153" xfId="0" applyFont="1" applyFill="1" applyBorder="1" applyAlignment="1" applyProtection="1">
      <alignment horizontal="right" vertical="center"/>
      <protection/>
    </xf>
    <xf numFmtId="0" fontId="31" fillId="25" borderId="154" xfId="0" applyFont="1" applyFill="1" applyBorder="1" applyAlignment="1" applyProtection="1">
      <alignment horizontal="right" vertical="center"/>
      <protection/>
    </xf>
    <xf numFmtId="0" fontId="35" fillId="25" borderId="155" xfId="0" applyFont="1" applyFill="1" applyBorder="1" applyAlignment="1" applyProtection="1">
      <alignment horizontal="center" vertical="center"/>
      <protection/>
    </xf>
    <xf numFmtId="0" fontId="35" fillId="25" borderId="156" xfId="0" applyFont="1" applyFill="1" applyBorder="1" applyAlignment="1" applyProtection="1">
      <alignment horizontal="center" vertical="center"/>
      <protection/>
    </xf>
    <xf numFmtId="174" fontId="36" fillId="25" borderId="156" xfId="0" applyNumberFormat="1" applyFont="1" applyFill="1" applyBorder="1" applyAlignment="1" applyProtection="1">
      <alignment horizontal="left" vertical="center"/>
      <protection locked="0"/>
    </xf>
    <xf numFmtId="174" fontId="36" fillId="25" borderId="155" xfId="0" applyNumberFormat="1" applyFont="1" applyFill="1" applyBorder="1" applyAlignment="1" applyProtection="1">
      <alignment horizontal="left" vertical="center"/>
      <protection locked="0"/>
    </xf>
    <xf numFmtId="0" fontId="30" fillId="30" borderId="157" xfId="0" applyFont="1" applyFill="1" applyBorder="1" applyAlignment="1" applyProtection="1">
      <alignment horizontal="center" vertical="center"/>
      <protection/>
    </xf>
    <xf numFmtId="0" fontId="30" fillId="30" borderId="158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67" xfId="0" applyFont="1" applyFill="1" applyBorder="1" applyAlignment="1" applyProtection="1">
      <alignment horizontal="center" vertical="center"/>
      <protection/>
    </xf>
    <xf numFmtId="0" fontId="30" fillId="22" borderId="66" xfId="0" applyFont="1" applyFill="1" applyBorder="1" applyAlignment="1" applyProtection="1">
      <alignment horizontal="center"/>
      <protection/>
    </xf>
    <xf numFmtId="0" fontId="30" fillId="22" borderId="149" xfId="0" applyFont="1" applyFill="1" applyBorder="1" applyAlignment="1" applyProtection="1">
      <alignment horizontal="center"/>
      <protection/>
    </xf>
    <xf numFmtId="0" fontId="30" fillId="29" borderId="159" xfId="0" applyFont="1" applyFill="1" applyBorder="1" applyAlignment="1" applyProtection="1">
      <alignment horizontal="center"/>
      <protection/>
    </xf>
    <xf numFmtId="0" fontId="30" fillId="29" borderId="66" xfId="0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al_chodv9_1" xfId="56"/>
    <cellStyle name="Normal_chodv9_temp" xfId="57"/>
    <cellStyle name="Normal_Tabulka" xfId="58"/>
    <cellStyle name="Note" xfId="59"/>
    <cellStyle name="Output" xfId="60"/>
    <cellStyle name="Percent" xfId="61"/>
    <cellStyle name="Followed Hyperlink" xfId="62"/>
    <cellStyle name="Title" xfId="63"/>
    <cellStyle name="Total" xfId="64"/>
    <cellStyle name="Warning Text" xfId="65"/>
  </cellStyles>
  <dxfs count="132"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 val="0"/>
        <color indexed="10"/>
      </font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3C3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9525</xdr:rowOff>
    </xdr:from>
    <xdr:to>
      <xdr:col>15</xdr:col>
      <xdr:colOff>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143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2"/>
  <sheetViews>
    <sheetView showGridLines="0" showZeros="0" tabSelected="1" zoomScalePageLayoutView="0" workbookViewId="0" topLeftCell="A1">
      <selection activeCell="AG13" sqref="AG13"/>
    </sheetView>
  </sheetViews>
  <sheetFormatPr defaultColWidth="9.140625" defaultRowHeight="12.75"/>
  <cols>
    <col min="1" max="1" width="4.7109375" style="1" customWidth="1"/>
    <col min="2" max="2" width="22.57421875" style="2" customWidth="1"/>
    <col min="3" max="3" width="5.00390625" style="0" customWidth="1"/>
    <col min="4" max="5" width="5.00390625" style="3" customWidth="1"/>
    <col min="6" max="12" width="5.00390625" style="0" customWidth="1"/>
    <col min="13" max="13" width="9.8515625" style="0" customWidth="1"/>
    <col min="14" max="14" width="7.140625" style="0" hidden="1" customWidth="1"/>
    <col min="15" max="15" width="0.13671875" style="0" customWidth="1"/>
    <col min="16" max="16" width="14.00390625" style="0" customWidth="1"/>
    <col min="17" max="20" width="6.140625" style="0" customWidth="1"/>
    <col min="21" max="21" width="8.421875" style="0" hidden="1" customWidth="1"/>
    <col min="22" max="22" width="9.421875" style="0" hidden="1" customWidth="1"/>
    <col min="23" max="28" width="9.140625" style="0" hidden="1" customWidth="1"/>
    <col min="29" max="29" width="21.28125" style="0" hidden="1" customWidth="1"/>
    <col min="30" max="30" width="9.140625" style="0" hidden="1" customWidth="1"/>
    <col min="33" max="33" width="18.421875" style="0" customWidth="1"/>
  </cols>
  <sheetData>
    <row r="1" spans="1:14" ht="20.25" customHeight="1">
      <c r="A1" s="207" t="s">
        <v>0</v>
      </c>
      <c r="B1" s="207"/>
      <c r="C1" s="207"/>
      <c r="D1" s="4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4.25" customHeight="1">
      <c r="A2" s="5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Q2" s="182"/>
      <c r="R2" s="182">
        <v>2</v>
      </c>
      <c r="S2" s="182">
        <v>3</v>
      </c>
      <c r="T2" s="182">
        <v>4</v>
      </c>
    </row>
    <row r="3" spans="1:20" ht="21" customHeight="1">
      <c r="A3" s="6"/>
      <c r="B3" s="7" t="s">
        <v>1</v>
      </c>
      <c r="C3" s="2">
        <f aca="true" t="shared" si="0" ref="C3:L3">COUNT(C6:C59)</f>
        <v>36</v>
      </c>
      <c r="D3" s="2">
        <f t="shared" si="0"/>
        <v>37</v>
      </c>
      <c r="E3" s="2">
        <f t="shared" si="0"/>
        <v>31</v>
      </c>
      <c r="F3" s="2">
        <f t="shared" si="0"/>
        <v>30</v>
      </c>
      <c r="G3" s="2">
        <f t="shared" si="0"/>
        <v>27</v>
      </c>
      <c r="H3" s="2">
        <f t="shared" si="0"/>
        <v>28</v>
      </c>
      <c r="I3" s="2">
        <f t="shared" si="0"/>
        <v>28</v>
      </c>
      <c r="J3" s="2">
        <f t="shared" si="0"/>
        <v>28</v>
      </c>
      <c r="K3" s="2">
        <f t="shared" si="0"/>
        <v>27</v>
      </c>
      <c r="L3" s="2">
        <f t="shared" si="0"/>
        <v>0</v>
      </c>
      <c r="M3" s="2"/>
      <c r="N3" s="2"/>
      <c r="Q3" s="182">
        <v>6</v>
      </c>
      <c r="R3" s="182">
        <v>7</v>
      </c>
      <c r="S3" s="182">
        <v>8</v>
      </c>
      <c r="T3" s="182">
        <v>9</v>
      </c>
    </row>
    <row r="4" spans="1:32" s="14" customFormat="1" ht="21.75" customHeight="1" thickBot="1">
      <c r="A4" s="8"/>
      <c r="B4" s="9"/>
      <c r="C4" s="181">
        <v>1</v>
      </c>
      <c r="D4" s="10">
        <v>2</v>
      </c>
      <c r="E4" s="10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2"/>
      <c r="N4" s="13"/>
      <c r="P4" s="15" t="s">
        <v>65</v>
      </c>
      <c r="Q4" s="15" t="s">
        <v>2</v>
      </c>
      <c r="R4" s="15" t="s">
        <v>3</v>
      </c>
      <c r="S4" s="15" t="s">
        <v>4</v>
      </c>
      <c r="T4" s="15" t="s">
        <v>5</v>
      </c>
      <c r="U4" s="15"/>
      <c r="V4" s="14">
        <f aca="true" t="shared" si="1" ref="V4:AA4">100*W4</f>
        <v>1000000000000</v>
      </c>
      <c r="W4" s="14">
        <f t="shared" si="1"/>
        <v>10000000000</v>
      </c>
      <c r="X4" s="14">
        <f t="shared" si="1"/>
        <v>100000000</v>
      </c>
      <c r="Y4" s="14">
        <f t="shared" si="1"/>
        <v>1000000</v>
      </c>
      <c r="Z4" s="14">
        <f t="shared" si="1"/>
        <v>10000</v>
      </c>
      <c r="AA4" s="14">
        <f t="shared" si="1"/>
        <v>100</v>
      </c>
      <c r="AB4" s="14">
        <v>1</v>
      </c>
      <c r="AE4"/>
      <c r="AF4"/>
    </row>
    <row r="5" spans="1:30" ht="12.75" customHeight="1" thickBot="1">
      <c r="A5" s="16"/>
      <c r="B5" s="17" t="s">
        <v>6</v>
      </c>
      <c r="C5" s="180" t="s">
        <v>7</v>
      </c>
      <c r="D5" s="18" t="s">
        <v>7</v>
      </c>
      <c r="E5" s="18" t="s">
        <v>7</v>
      </c>
      <c r="F5" s="18" t="s">
        <v>7</v>
      </c>
      <c r="G5" s="18" t="s">
        <v>7</v>
      </c>
      <c r="H5" s="18" t="s">
        <v>7</v>
      </c>
      <c r="I5" s="18" t="s">
        <v>7</v>
      </c>
      <c r="J5" s="18" t="s">
        <v>7</v>
      </c>
      <c r="K5" s="18" t="s">
        <v>7</v>
      </c>
      <c r="L5" s="18" t="s">
        <v>7</v>
      </c>
      <c r="M5" s="19" t="s">
        <v>8</v>
      </c>
      <c r="N5" s="13"/>
      <c r="W5" s="39">
        <v>1</v>
      </c>
      <c r="X5" s="39">
        <v>2</v>
      </c>
      <c r="Y5" s="39">
        <v>3</v>
      </c>
      <c r="Z5" s="39">
        <v>4</v>
      </c>
      <c r="AA5" s="39">
        <v>5</v>
      </c>
      <c r="AB5" s="39">
        <v>6</v>
      </c>
      <c r="AC5" s="39"/>
      <c r="AD5" s="39"/>
    </row>
    <row r="6" spans="1:30" ht="12.75" customHeight="1">
      <c r="A6" s="20">
        <v>1</v>
      </c>
      <c r="B6" s="21" t="s">
        <v>48</v>
      </c>
      <c r="C6" s="22">
        <f>IF(ISERROR(VLOOKUP($B6,'Vysledky (1)'!$B$5:$R$52,17,FALSE)),"",VLOOKUP($B6,'Vysledky (1)'!$B$5:$R$52,17,FALSE))</f>
        <v>42</v>
      </c>
      <c r="D6" s="22">
        <f>IF(ISERROR(VLOOKUP($B6,'Vysledky (2)'!$B$5:$R$52,17,FALSE)),"",VLOOKUP($B6,'Vysledky (2)'!$B$5:$R$52,17,FALSE))</f>
        <v>28</v>
      </c>
      <c r="E6" s="22">
        <f>IF(ISERROR(VLOOKUP($B6,'Vysledky (3)'!$B$5:$R$52,17,FALSE)),"",VLOOKUP($B6,'Vysledky (3)'!$B$5:$R$52,17,FALSE))</f>
        <v>16</v>
      </c>
      <c r="F6" s="22">
        <f>IF(ISERROR(VLOOKUP($B6,'Vysledky (4)'!$B$5:$R$52,17,FALSE)),"",VLOOKUP($B6,'Vysledky (4)'!$B$5:$R$52,17,FALSE))</f>
        <v>24</v>
      </c>
      <c r="G6" s="22">
        <f>IF(ISERROR(VLOOKUP($B6,'Vysledky (5)'!$B$5:$R$52,17,FALSE)),"",VLOOKUP($B6,'Vysledky (5)'!$B$5:$R$52,17,FALSE))</f>
        <v>55</v>
      </c>
      <c r="H6" s="22">
        <f>IF(ISERROR(VLOOKUP($B6,'Vysledky (6)'!$B$5:$R$52,17,FALSE)),"",VLOOKUP($B6,'Vysledky (6)'!$B$5:$R$52,17,FALSE))</f>
        <v>32</v>
      </c>
      <c r="I6" s="22">
        <f>IF(ISERROR(VLOOKUP($B6,'Vysledky (7)'!$B$5:$R$52,17,FALSE)),"",VLOOKUP($B6,'Vysledky (7)'!$B$5:$R$52,17,FALSE))</f>
        <v>39</v>
      </c>
      <c r="J6" s="22">
        <f>IF(ISERROR(VLOOKUP($B6,'Vysledky (8)'!$B$5:$R$52,17,FALSE)),"",VLOOKUP($B6,'Vysledky (8)'!$B$5:$R$52,17,FALSE))</f>
        <v>50</v>
      </c>
      <c r="K6" s="22">
        <f>IF(ISERROR(VLOOKUP($B6,'Vysledky (9)'!$B$5:$R$52,17,FALSE)),"",VLOOKUP($B6,'Vysledky (9)'!$B$5:$R$52,17,FALSE))</f>
        <v>60</v>
      </c>
      <c r="L6" s="22">
        <f>IF(ISERROR(VLOOKUP($B6,'Vysledky (10)'!$B$5:$R$52,17,FALSE)),"",VLOOKUP($B6,'Vysledky (10)'!$B$5:$R$52,17,FALSE))</f>
      </c>
      <c r="M6" s="23">
        <f>U6</f>
        <v>278</v>
      </c>
      <c r="N6" s="24"/>
      <c r="O6">
        <f>SUM(C6:L6)</f>
        <v>346</v>
      </c>
      <c r="P6">
        <f>COUNT(C6:L6)</f>
        <v>9</v>
      </c>
      <c r="Q6" s="25">
        <f>IF($P6&gt;Q$3,MIN($C6:$L6),0)</f>
        <v>16</v>
      </c>
      <c r="R6" s="25">
        <f>IF($P6&gt;R$3,SMALL($C6:$L6,R$2),0)</f>
        <v>24</v>
      </c>
      <c r="S6" s="25">
        <f>IF($P6&gt;S$3,SMALL($C6:$L6,S$2),0)</f>
        <v>28</v>
      </c>
      <c r="T6" s="25">
        <f>IF($P6&gt;T$3,SMALL($C6:$L6,T$2),0)</f>
        <v>0</v>
      </c>
      <c r="U6">
        <f>O6-SUM(Q6:T6)</f>
        <v>278</v>
      </c>
      <c r="V6">
        <f>U6*V$4</f>
        <v>278000000000000</v>
      </c>
      <c r="W6" s="40">
        <f>IF(ISERROR(LARGE($C6:$L6,W$5)),0,LARGE($C6:$L6,W$5))*W$4</f>
        <v>600000000000</v>
      </c>
      <c r="X6" s="40">
        <f>IF(ISERROR(LARGE($C6:$L6,X$5)),0,LARGE($C6:$L6,X$5))*X$4</f>
        <v>5500000000</v>
      </c>
      <c r="Y6" s="40">
        <f>IF(ISERROR(LARGE($C6:$L6,Y$5)),0,LARGE($C6:$L6,Y$5))*Y$4</f>
        <v>50000000</v>
      </c>
      <c r="Z6" s="40">
        <f>IF(ISERROR(LARGE($C6:$L6,Z$5)),0,LARGE($C6:$L6,Z$5))*Z$4</f>
        <v>420000</v>
      </c>
      <c r="AA6" s="40">
        <f>IF(ISERROR(LARGE($C6:$L6,AA$5)),0,LARGE($C6:$L6,AA$5))*AA$4</f>
        <v>3900</v>
      </c>
      <c r="AB6" s="40">
        <f>IF(ISERROR(LARGE($C6:$L6,AB$5)),0,LARGE($C6:$L6,AB$5))*AB$4</f>
        <v>32</v>
      </c>
      <c r="AC6" s="41">
        <f>SUM(V6:AB6)</f>
        <v>278605550423932</v>
      </c>
      <c r="AD6" s="42">
        <f>RANK(AC6,AC$6:AC$53)</f>
        <v>1</v>
      </c>
    </row>
    <row r="7" spans="1:30" ht="12.75" customHeight="1">
      <c r="A7" s="20">
        <f aca="true" t="shared" si="2" ref="A7:A38">A6+1</f>
        <v>2</v>
      </c>
      <c r="B7" s="26" t="s">
        <v>22</v>
      </c>
      <c r="C7" s="22">
        <f>IF(ISERROR(VLOOKUP($B7,'Vysledky (1)'!$B$5:$R$52,17,FALSE)),"",VLOOKUP($B7,'Vysledky (1)'!$B$5:$R$52,17,FALSE))</f>
        <v>30</v>
      </c>
      <c r="D7" s="22">
        <f>IF(ISERROR(VLOOKUP($B7,'Vysledky (2)'!$B$5:$R$52,17,FALSE)),"",VLOOKUP($B7,'Vysledky (2)'!$B$5:$R$52,17,FALSE))</f>
        <v>32</v>
      </c>
      <c r="E7" s="22">
        <f>IF(ISERROR(VLOOKUP($B7,'Vysledky (3)'!$B$5:$R$52,17,FALSE)),"",VLOOKUP($B7,'Vysledky (3)'!$B$5:$R$52,17,FALSE))</f>
        <v>55</v>
      </c>
      <c r="F7" s="22">
        <f>IF(ISERROR(VLOOKUP($B7,'Vysledky (4)'!$B$5:$R$52,17,FALSE)),"",VLOOKUP($B7,'Vysledky (4)'!$B$5:$R$52,17,FALSE))</f>
        <v>55</v>
      </c>
      <c r="G7" s="22">
        <f>IF(ISERROR(VLOOKUP($B7,'Vysledky (5)'!$B$5:$R$52,17,FALSE)),"",VLOOKUP($B7,'Vysledky (5)'!$B$5:$R$52,17,FALSE))</f>
        <v>32</v>
      </c>
      <c r="H7" s="22">
        <f>IF(ISERROR(VLOOKUP($B7,'Vysledky (6)'!$B$5:$R$52,17,FALSE)),"",VLOOKUP($B7,'Vysledky (6)'!$B$5:$R$52,17,FALSE))</f>
        <v>22</v>
      </c>
      <c r="I7" s="22">
        <f>IF(ISERROR(VLOOKUP($B7,'Vysledky (7)'!$B$5:$R$52,17,FALSE)),"",VLOOKUP($B7,'Vysledky (7)'!$B$5:$R$52,17,FALSE))</f>
        <v>50</v>
      </c>
      <c r="J7" s="22">
        <f>IF(ISERROR(VLOOKUP($B7,'Vysledky (8)'!$B$5:$R$52,17,FALSE)),"",VLOOKUP($B7,'Vysledky (8)'!$B$5:$R$52,17,FALSE))</f>
        <v>23</v>
      </c>
      <c r="K7" s="22">
        <f>IF(ISERROR(VLOOKUP($B7,'Vysledky (9)'!$B$5:$R$52,17,FALSE)),"",VLOOKUP($B7,'Vysledky (9)'!$B$5:$R$52,17,FALSE))</f>
        <v>50</v>
      </c>
      <c r="L7" s="22">
        <f>IF(ISERROR(VLOOKUP($B7,'Vysledky (10)'!$B$5:$R$52,17,FALSE)),"",VLOOKUP($B7,'Vysledky (10)'!$B$5:$R$52,17,FALSE))</f>
      </c>
      <c r="M7" s="23">
        <f>U7</f>
        <v>274</v>
      </c>
      <c r="N7" s="24"/>
      <c r="O7">
        <f>SUM(C7:L7)</f>
        <v>349</v>
      </c>
      <c r="P7">
        <f>COUNT(C7:L7)</f>
        <v>9</v>
      </c>
      <c r="Q7" s="25">
        <f>IF($P7&gt;Q$3,MIN($C7:$L7),0)</f>
        <v>22</v>
      </c>
      <c r="R7" s="25">
        <f>IF($P7&gt;R$3,SMALL($C7:$L7,R$2),0)</f>
        <v>23</v>
      </c>
      <c r="S7" s="25">
        <f>IF($P7&gt;S$3,SMALL($C7:$L7,S$2),0)</f>
        <v>30</v>
      </c>
      <c r="T7" s="25">
        <f>IF($P7&gt;T$3,SMALL($C7:$L7,T$2),0)</f>
        <v>0</v>
      </c>
      <c r="U7">
        <f>O7-SUM(Q7:T7)</f>
        <v>274</v>
      </c>
      <c r="V7">
        <f>U7*V$4</f>
        <v>274000000000000</v>
      </c>
      <c r="W7" s="40">
        <f>IF(ISERROR(LARGE($C7:$L7,W$5)),0,LARGE($C7:$L7,W$5))*W$4</f>
        <v>550000000000</v>
      </c>
      <c r="X7" s="40">
        <f>IF(ISERROR(LARGE($C7:$L7,X$5)),0,LARGE($C7:$L7,X$5))*X$4</f>
        <v>5500000000</v>
      </c>
      <c r="Y7" s="40">
        <f>IF(ISERROR(LARGE($C7:$L7,Y$5)),0,LARGE($C7:$L7,Y$5))*Y$4</f>
        <v>50000000</v>
      </c>
      <c r="Z7" s="40">
        <f>IF(ISERROR(LARGE($C7:$L7,Z$5)),0,LARGE($C7:$L7,Z$5))*Z$4</f>
        <v>500000</v>
      </c>
      <c r="AA7" s="40">
        <f>IF(ISERROR(LARGE($C7:$L7,AA$5)),0,LARGE($C7:$L7,AA$5))*AA$4</f>
        <v>3200</v>
      </c>
      <c r="AB7" s="40">
        <f>IF(ISERROR(LARGE($C7:$L7,AB$5)),0,LARGE($C7:$L7,AB$5))*AB$4</f>
        <v>32</v>
      </c>
      <c r="AC7" s="41">
        <f>SUM(V7:AB7)</f>
        <v>274555550503232</v>
      </c>
      <c r="AD7" s="42">
        <f>RANK(AC7,AC$6:AC$53)</f>
        <v>2</v>
      </c>
    </row>
    <row r="8" spans="1:30" ht="12.75" customHeight="1">
      <c r="A8" s="20">
        <f t="shared" si="2"/>
        <v>3</v>
      </c>
      <c r="B8" s="26" t="s">
        <v>67</v>
      </c>
      <c r="C8" s="22">
        <f>IF(ISERROR(VLOOKUP($B8,'Vysledky (1)'!$B$5:$R$52,17,FALSE)),"",VLOOKUP($B8,'Vysledky (1)'!$B$5:$R$52,17,FALSE))</f>
        <v>50</v>
      </c>
      <c r="D8" s="22">
        <f>IF(ISERROR(VLOOKUP($B8,'Vysledky (2)'!$B$5:$R$52,17,FALSE)),"",VLOOKUP($B8,'Vysledky (2)'!$B$5:$R$52,17,FALSE))</f>
        <v>42</v>
      </c>
      <c r="E8" s="22">
        <f>IF(ISERROR(VLOOKUP($B8,'Vysledky (3)'!$B$5:$R$52,17,FALSE)),"",VLOOKUP($B8,'Vysledky (3)'!$B$5:$R$52,17,FALSE))</f>
        <v>36</v>
      </c>
      <c r="F8" s="22">
        <f>IF(ISERROR(VLOOKUP($B8,'Vysledky (4)'!$B$5:$R$52,17,FALSE)),"",VLOOKUP($B8,'Vysledky (4)'!$B$5:$R$52,17,FALSE))</f>
        <v>60</v>
      </c>
      <c r="G8" s="22">
        <f>IF(ISERROR(VLOOKUP($B8,'Vysledky (5)'!$B$5:$R$52,17,FALSE)),"",VLOOKUP($B8,'Vysledky (5)'!$B$5:$R$52,17,FALSE))</f>
      </c>
      <c r="H8" s="22">
        <f>IF(ISERROR(VLOOKUP($B8,'Vysledky (6)'!$B$5:$R$52,17,FALSE)),"",VLOOKUP($B8,'Vysledky (6)'!$B$5:$R$52,17,FALSE))</f>
        <v>42</v>
      </c>
      <c r="I8" s="22">
        <f>IF(ISERROR(VLOOKUP($B8,'Vysledky (7)'!$B$5:$R$52,17,FALSE)),"",VLOOKUP($B8,'Vysledky (7)'!$B$5:$R$52,17,FALSE))</f>
        <v>32</v>
      </c>
      <c r="J8" s="22">
        <f>IF(ISERROR(VLOOKUP($B8,'Vysledky (8)'!$B$5:$R$52,17,FALSE)),"",VLOOKUP($B8,'Vysledky (8)'!$B$5:$R$52,17,FALSE))</f>
        <v>30</v>
      </c>
      <c r="K8" s="22">
        <f>IF(ISERROR(VLOOKUP($B8,'Vysledky (9)'!$B$5:$R$52,17,FALSE)),"",VLOOKUP($B8,'Vysledky (9)'!$B$5:$R$52,17,FALSE))</f>
        <v>19</v>
      </c>
      <c r="L8" s="22">
        <f>IF(ISERROR(VLOOKUP($B8,'Vysledky (10)'!$B$5:$R$52,17,FALSE)),"",VLOOKUP($B8,'Vysledky (10)'!$B$5:$R$52,17,FALSE))</f>
      </c>
      <c r="M8" s="23">
        <f>U8</f>
        <v>262</v>
      </c>
      <c r="N8" s="24"/>
      <c r="O8">
        <f>SUM(C8:L8)</f>
        <v>311</v>
      </c>
      <c r="P8">
        <f>COUNT(C8:L8)</f>
        <v>8</v>
      </c>
      <c r="Q8" s="25">
        <f>IF($P8&gt;Q$3,MIN($C8:$L8),0)</f>
        <v>19</v>
      </c>
      <c r="R8" s="25">
        <f>IF($P8&gt;R$3,SMALL($C8:$L8,R$2),0)</f>
        <v>30</v>
      </c>
      <c r="S8" s="25">
        <f>IF($P8&gt;S$3,SMALL($C8:$L8,S$2),0)</f>
        <v>0</v>
      </c>
      <c r="T8" s="25">
        <f>IF($P8&gt;T$3,SMALL($C8:$L8,T$2),0)</f>
        <v>0</v>
      </c>
      <c r="U8">
        <f>O8-SUM(Q8:T8)</f>
        <v>262</v>
      </c>
      <c r="V8">
        <f>U8*V$4</f>
        <v>262000000000000</v>
      </c>
      <c r="W8" s="40">
        <f>IF(ISERROR(LARGE($C8:$L8,W$5)),0,LARGE($C8:$L8,W$5))*W$4</f>
        <v>600000000000</v>
      </c>
      <c r="X8" s="40">
        <f>IF(ISERROR(LARGE($C8:$L8,X$5)),0,LARGE($C8:$L8,X$5))*X$4</f>
        <v>5000000000</v>
      </c>
      <c r="Y8" s="40">
        <f>IF(ISERROR(LARGE($C8:$L8,Y$5)),0,LARGE($C8:$L8,Y$5))*Y$4</f>
        <v>42000000</v>
      </c>
      <c r="Z8" s="40">
        <f>IF(ISERROR(LARGE($C8:$L8,Z$5)),0,LARGE($C8:$L8,Z$5))*Z$4</f>
        <v>420000</v>
      </c>
      <c r="AA8" s="40">
        <f>IF(ISERROR(LARGE($C8:$L8,AA$5)),0,LARGE($C8:$L8,AA$5))*AA$4</f>
        <v>3600</v>
      </c>
      <c r="AB8" s="40">
        <f>IF(ISERROR(LARGE($C8:$L8,AB$5)),0,LARGE($C8:$L8,AB$5))*AB$4</f>
        <v>32</v>
      </c>
      <c r="AC8" s="41">
        <f>SUM(V8:AB8)</f>
        <v>262605042423632</v>
      </c>
      <c r="AD8" s="42">
        <f>RANK(AC8,AC$6:AC$53)</f>
        <v>3</v>
      </c>
    </row>
    <row r="9" spans="1:30" ht="12.75" customHeight="1">
      <c r="A9" s="20">
        <f t="shared" si="2"/>
        <v>4</v>
      </c>
      <c r="B9" s="26" t="s">
        <v>68</v>
      </c>
      <c r="C9" s="22">
        <f>IF(ISERROR(VLOOKUP($B9,'Vysledky (1)'!$B$5:$R$52,17,FALSE)),"",VLOOKUP($B9,'Vysledky (1)'!$B$5:$R$52,17,FALSE))</f>
        <v>45</v>
      </c>
      <c r="D9" s="22">
        <f>IF(ISERROR(VLOOKUP($B9,'Vysledky (2)'!$B$5:$R$52,17,FALSE)),"",VLOOKUP($B9,'Vysledky (2)'!$B$5:$R$52,17,FALSE))</f>
        <v>23</v>
      </c>
      <c r="E9" s="22">
        <f>IF(ISERROR(VLOOKUP($B9,'Vysledky (3)'!$B$5:$R$52,17,FALSE)),"",VLOOKUP($B9,'Vysledky (3)'!$B$5:$R$52,17,FALSE))</f>
        <v>19</v>
      </c>
      <c r="F9" s="22">
        <f>IF(ISERROR(VLOOKUP($B9,'Vysledky (4)'!$B$5:$R$52,17,FALSE)),"",VLOOKUP($B9,'Vysledky (4)'!$B$5:$R$52,17,FALSE))</f>
      </c>
      <c r="G9" s="22">
        <f>IF(ISERROR(VLOOKUP($B9,'Vysledky (5)'!$B$5:$R$52,17,FALSE)),"",VLOOKUP($B9,'Vysledky (5)'!$B$5:$R$52,17,FALSE))</f>
        <v>26</v>
      </c>
      <c r="H9" s="22">
        <f>IF(ISERROR(VLOOKUP($B9,'Vysledky (6)'!$B$5:$R$52,17,FALSE)),"",VLOOKUP($B9,'Vysledky (6)'!$B$5:$R$52,17,FALSE))</f>
        <v>60</v>
      </c>
      <c r="I9" s="22">
        <f>IF(ISERROR(VLOOKUP($B9,'Vysledky (7)'!$B$5:$R$52,17,FALSE)),"",VLOOKUP($B9,'Vysledky (7)'!$B$5:$R$52,17,FALSE))</f>
        <v>60</v>
      </c>
      <c r="J9" s="22">
        <f>IF(ISERROR(VLOOKUP($B9,'Vysledky (8)'!$B$5:$R$52,17,FALSE)),"",VLOOKUP($B9,'Vysledky (8)'!$B$5:$R$52,17,FALSE))</f>
        <v>42</v>
      </c>
      <c r="K9" s="22">
        <f>IF(ISERROR(VLOOKUP($B9,'Vysledky (9)'!$B$5:$R$52,17,FALSE)),"",VLOOKUP($B9,'Vysledky (9)'!$B$5:$R$52,17,FALSE))</f>
        <v>23</v>
      </c>
      <c r="L9" s="22">
        <f>IF(ISERROR(VLOOKUP($B9,'Vysledky (10)'!$B$5:$R$52,17,FALSE)),"",VLOOKUP($B9,'Vysledky (10)'!$B$5:$R$52,17,FALSE))</f>
      </c>
      <c r="M9" s="23">
        <f>U9</f>
        <v>256</v>
      </c>
      <c r="N9" s="2"/>
      <c r="O9">
        <f>SUM(C9:L9)</f>
        <v>298</v>
      </c>
      <c r="P9">
        <f>COUNT(C9:L9)</f>
        <v>8</v>
      </c>
      <c r="Q9" s="25">
        <f>IF($P9&gt;Q$3,MIN($C9:$L9),0)</f>
        <v>19</v>
      </c>
      <c r="R9" s="25">
        <f>IF($P9&gt;R$3,SMALL($C9:$L9,R$2),0)</f>
        <v>23</v>
      </c>
      <c r="S9" s="25">
        <f>IF($P9&gt;S$3,SMALL($C9:$L9,S$2),0)</f>
        <v>0</v>
      </c>
      <c r="T9" s="25">
        <f>IF($P9&gt;T$3,SMALL($C9:$L9,T$2),0)</f>
        <v>0</v>
      </c>
      <c r="U9">
        <f>O9-SUM(Q9:T9)</f>
        <v>256</v>
      </c>
      <c r="V9">
        <f>U9*V$4</f>
        <v>256000000000000</v>
      </c>
      <c r="W9" s="40">
        <f>IF(ISERROR(LARGE($C9:$L9,W$5)),0,LARGE($C9:$L9,W$5))*W$4</f>
        <v>600000000000</v>
      </c>
      <c r="X9" s="40">
        <f>IF(ISERROR(LARGE($C9:$L9,X$5)),0,LARGE($C9:$L9,X$5))*X$4</f>
        <v>6000000000</v>
      </c>
      <c r="Y9" s="40">
        <f>IF(ISERROR(LARGE($C9:$L9,Y$5)),0,LARGE($C9:$L9,Y$5))*Y$4</f>
        <v>45000000</v>
      </c>
      <c r="Z9" s="40">
        <f>IF(ISERROR(LARGE($C9:$L9,Z$5)),0,LARGE($C9:$L9,Z$5))*Z$4</f>
        <v>420000</v>
      </c>
      <c r="AA9" s="40">
        <f>IF(ISERROR(LARGE($C9:$L9,AA$5)),0,LARGE($C9:$L9,AA$5))*AA$4</f>
        <v>2600</v>
      </c>
      <c r="AB9" s="40">
        <f>IF(ISERROR(LARGE($C9:$L9,AB$5)),0,LARGE($C9:$L9,AB$5))*AB$4</f>
        <v>23</v>
      </c>
      <c r="AC9" s="41">
        <f>SUM(V9:AB9)</f>
        <v>256606045422623</v>
      </c>
      <c r="AD9" s="42">
        <f>RANK(AC9,AC$6:AC$53)</f>
        <v>4</v>
      </c>
    </row>
    <row r="10" spans="1:30" ht="12.75" customHeight="1">
      <c r="A10" s="20">
        <f t="shared" si="2"/>
        <v>5</v>
      </c>
      <c r="B10" s="21" t="s">
        <v>21</v>
      </c>
      <c r="C10" s="22">
        <f>IF(ISERROR(VLOOKUP($B10,'Vysledky (1)'!$B$5:$R$52,17,FALSE)),"",VLOOKUP($B10,'Vysledky (1)'!$B$5:$R$52,17,FALSE))</f>
        <v>24</v>
      </c>
      <c r="D10" s="22">
        <f>IF(ISERROR(VLOOKUP($B10,'Vysledky (2)'!$B$5:$R$52,17,FALSE)),"",VLOOKUP($B10,'Vysledky (2)'!$B$5:$R$52,17,FALSE))</f>
        <v>55</v>
      </c>
      <c r="E10" s="22">
        <f>IF(ISERROR(VLOOKUP($B10,'Vysledky (3)'!$B$5:$R$52,17,FALSE)),"",VLOOKUP($B10,'Vysledky (3)'!$B$5:$R$52,17,FALSE))</f>
        <v>30</v>
      </c>
      <c r="F10" s="22">
        <f>IF(ISERROR(VLOOKUP($B10,'Vysledky (4)'!$B$5:$R$52,17,FALSE)),"",VLOOKUP($B10,'Vysledky (4)'!$B$5:$R$52,17,FALSE))</f>
      </c>
      <c r="G10" s="22">
        <f>IF(ISERROR(VLOOKUP($B10,'Vysledky (5)'!$B$5:$R$52,17,FALSE)),"",VLOOKUP($B10,'Vysledky (5)'!$B$5:$R$52,17,FALSE))</f>
        <v>60</v>
      </c>
      <c r="H10" s="22">
        <f>IF(ISERROR(VLOOKUP($B10,'Vysledky (6)'!$B$5:$R$52,17,FALSE)),"",VLOOKUP($B10,'Vysledky (6)'!$B$5:$R$52,17,FALSE))</f>
        <v>55</v>
      </c>
      <c r="I10" s="22">
        <f>IF(ISERROR(VLOOKUP($B10,'Vysledky (7)'!$B$5:$R$52,17,FALSE)),"",VLOOKUP($B10,'Vysledky (7)'!$B$5:$R$52,17,FALSE))</f>
        <v>26</v>
      </c>
      <c r="J10" s="22">
        <f>IF(ISERROR(VLOOKUP($B10,'Vysledky (8)'!$B$5:$R$52,17,FALSE)),"",VLOOKUP($B10,'Vysledky (8)'!$B$5:$R$52,17,FALSE))</f>
        <v>24</v>
      </c>
      <c r="K10" s="22">
        <f>IF(ISERROR(VLOOKUP($B10,'Vysledky (9)'!$B$5:$R$52,17,FALSE)),"",VLOOKUP($B10,'Vysledky (9)'!$B$5:$R$52,17,FALSE))</f>
        <v>26</v>
      </c>
      <c r="L10" s="22">
        <f>IF(ISERROR(VLOOKUP($B10,'Vysledky (10)'!$B$5:$R$52,17,FALSE)),"",VLOOKUP($B10,'Vysledky (10)'!$B$5:$R$52,17,FALSE))</f>
      </c>
      <c r="M10" s="23">
        <f>U10</f>
        <v>252</v>
      </c>
      <c r="N10" s="24"/>
      <c r="O10">
        <f>SUM(C10:L10)</f>
        <v>300</v>
      </c>
      <c r="P10">
        <f>COUNT(C10:L10)</f>
        <v>8</v>
      </c>
      <c r="Q10" s="25">
        <f>IF($P10&gt;Q$3,MIN($C10:$L10),0)</f>
        <v>24</v>
      </c>
      <c r="R10" s="25">
        <f>IF($P10&gt;R$3,SMALL($C10:$L10,R$2),0)</f>
        <v>24</v>
      </c>
      <c r="S10" s="25">
        <f>IF($P10&gt;S$3,SMALL($C10:$L10,S$2),0)</f>
        <v>0</v>
      </c>
      <c r="T10" s="25">
        <f>IF($P10&gt;T$3,SMALL($C10:$L10,T$2),0)</f>
        <v>0</v>
      </c>
      <c r="U10">
        <f>O10-SUM(Q10:T10)</f>
        <v>252</v>
      </c>
      <c r="V10">
        <f>U10*V$4</f>
        <v>252000000000000</v>
      </c>
      <c r="W10" s="40">
        <f>IF(ISERROR(LARGE($C10:$L10,W$5)),0,LARGE($C10:$L10,W$5))*W$4</f>
        <v>600000000000</v>
      </c>
      <c r="X10" s="40">
        <f>IF(ISERROR(LARGE($C10:$L10,X$5)),0,LARGE($C10:$L10,X$5))*X$4</f>
        <v>5500000000</v>
      </c>
      <c r="Y10" s="40">
        <f>IF(ISERROR(LARGE($C10:$L10,Y$5)),0,LARGE($C10:$L10,Y$5))*Y$4</f>
        <v>55000000</v>
      </c>
      <c r="Z10" s="40">
        <f>IF(ISERROR(LARGE($C10:$L10,Z$5)),0,LARGE($C10:$L10,Z$5))*Z$4</f>
        <v>300000</v>
      </c>
      <c r="AA10" s="40">
        <f>IF(ISERROR(LARGE($C10:$L10,AA$5)),0,LARGE($C10:$L10,AA$5))*AA$4</f>
        <v>2600</v>
      </c>
      <c r="AB10" s="40">
        <f>IF(ISERROR(LARGE($C10:$L10,AB$5)),0,LARGE($C10:$L10,AB$5))*AB$4</f>
        <v>26</v>
      </c>
      <c r="AC10" s="41">
        <f>SUM(V10:AB10)</f>
        <v>252605555302626</v>
      </c>
      <c r="AD10" s="42">
        <f>RANK(AC10,AC$6:AC$53)</f>
        <v>5</v>
      </c>
    </row>
    <row r="11" spans="1:30" ht="12.75" customHeight="1">
      <c r="A11" s="20">
        <f t="shared" si="2"/>
        <v>6</v>
      </c>
      <c r="B11" s="21" t="s">
        <v>70</v>
      </c>
      <c r="C11" s="22">
        <f>IF(ISERROR(VLOOKUP($B11,'Vysledky (1)'!$B$5:$R$52,17,FALSE)),"",VLOOKUP($B11,'Vysledky (1)'!$B$5:$R$52,17,FALSE))</f>
        <v>20</v>
      </c>
      <c r="D11" s="22">
        <f>IF(ISERROR(VLOOKUP($B11,'Vysledky (2)'!$B$5:$R$52,17,FALSE)),"",VLOOKUP($B11,'Vysledky (2)'!$B$5:$R$52,17,FALSE))</f>
        <v>45</v>
      </c>
      <c r="E11" s="22">
        <f>IF(ISERROR(VLOOKUP($B11,'Vysledky (3)'!$B$5:$R$52,17,FALSE)),"",VLOOKUP($B11,'Vysledky (3)'!$B$5:$R$52,17,FALSE))</f>
        <v>32</v>
      </c>
      <c r="F11" s="22">
        <f>IF(ISERROR(VLOOKUP($B11,'Vysledky (4)'!$B$5:$R$52,17,FALSE)),"",VLOOKUP($B11,'Vysledky (4)'!$B$5:$R$52,17,FALSE))</f>
        <v>50</v>
      </c>
      <c r="G11" s="22">
        <f>IF(ISERROR(VLOOKUP($B11,'Vysledky (5)'!$B$5:$R$52,17,FALSE)),"",VLOOKUP($B11,'Vysledky (5)'!$B$5:$R$52,17,FALSE))</f>
        <v>50</v>
      </c>
      <c r="H11" s="22">
        <f>IF(ISERROR(VLOOKUP($B11,'Vysledky (6)'!$B$5:$R$52,17,FALSE)),"",VLOOKUP($B11,'Vysledky (6)'!$B$5:$R$52,17,FALSE))</f>
        <v>18</v>
      </c>
      <c r="I11" s="22">
        <f>IF(ISERROR(VLOOKUP($B11,'Vysledky (7)'!$B$5:$R$52,17,FALSE)),"",VLOOKUP($B11,'Vysledky (7)'!$B$5:$R$52,17,FALSE))</f>
        <v>34</v>
      </c>
      <c r="J11" s="22">
        <f>IF(ISERROR(VLOOKUP($B11,'Vysledky (8)'!$B$5:$R$52,17,FALSE)),"",VLOOKUP($B11,'Vysledky (8)'!$B$5:$R$52,17,FALSE))</f>
        <v>32</v>
      </c>
      <c r="K11" s="22">
        <f>IF(ISERROR(VLOOKUP($B11,'Vysledky (9)'!$B$5:$R$52,17,FALSE)),"",VLOOKUP($B11,'Vysledky (9)'!$B$5:$R$52,17,FALSE))</f>
        <v>15</v>
      </c>
      <c r="L11" s="22">
        <f>IF(ISERROR(VLOOKUP($B11,'Vysledky (10)'!$B$5:$R$52,17,FALSE)),"",VLOOKUP($B11,'Vysledky (10)'!$B$5:$R$52,17,FALSE))</f>
      </c>
      <c r="M11" s="23">
        <f>U11</f>
        <v>243</v>
      </c>
      <c r="N11" s="24"/>
      <c r="O11">
        <f>SUM(C11:L11)</f>
        <v>296</v>
      </c>
      <c r="P11">
        <f>COUNT(C11:L11)</f>
        <v>9</v>
      </c>
      <c r="Q11" s="25">
        <f>IF($P11&gt;Q$3,MIN($C11:$L11),0)</f>
        <v>15</v>
      </c>
      <c r="R11" s="25">
        <f>IF($P11&gt;R$3,SMALL($C11:$L11,R$2),0)</f>
        <v>18</v>
      </c>
      <c r="S11" s="25">
        <f>IF($P11&gt;S$3,SMALL($C11:$L11,S$2),0)</f>
        <v>20</v>
      </c>
      <c r="T11" s="25">
        <f>IF($P11&gt;T$3,SMALL($C11:$L11,T$2),0)</f>
        <v>0</v>
      </c>
      <c r="U11">
        <f>O11-SUM(Q11:T11)</f>
        <v>243</v>
      </c>
      <c r="V11">
        <f>U11*V$4</f>
        <v>243000000000000</v>
      </c>
      <c r="W11" s="40">
        <f>IF(ISERROR(LARGE($C11:$L11,W$5)),0,LARGE($C11:$L11,W$5))*W$4</f>
        <v>500000000000</v>
      </c>
      <c r="X11" s="40">
        <f>IF(ISERROR(LARGE($C11:$L11,X$5)),0,LARGE($C11:$L11,X$5))*X$4</f>
        <v>5000000000</v>
      </c>
      <c r="Y11" s="40">
        <f>IF(ISERROR(LARGE($C11:$L11,Y$5)),0,LARGE($C11:$L11,Y$5))*Y$4</f>
        <v>45000000</v>
      </c>
      <c r="Z11" s="40">
        <f>IF(ISERROR(LARGE($C11:$L11,Z$5)),0,LARGE($C11:$L11,Z$5))*Z$4</f>
        <v>340000</v>
      </c>
      <c r="AA11" s="40">
        <f>IF(ISERROR(LARGE($C11:$L11,AA$5)),0,LARGE($C11:$L11,AA$5))*AA$4</f>
        <v>3200</v>
      </c>
      <c r="AB11" s="40">
        <f>IF(ISERROR(LARGE($C11:$L11,AB$5)),0,LARGE($C11:$L11,AB$5))*AB$4</f>
        <v>32</v>
      </c>
      <c r="AC11" s="41">
        <f>SUM(V11:AB11)</f>
        <v>243505045343232</v>
      </c>
      <c r="AD11" s="42">
        <f>RANK(AC11,AC$6:AC$53)</f>
        <v>6</v>
      </c>
    </row>
    <row r="12" spans="1:30" ht="12.75" customHeight="1">
      <c r="A12" s="20">
        <f t="shared" si="2"/>
        <v>7</v>
      </c>
      <c r="B12" s="21" t="s">
        <v>24</v>
      </c>
      <c r="C12" s="22">
        <f>IF(ISERROR(VLOOKUP($B12,'Vysledky (1)'!$B$5:$R$52,17,FALSE)),"",VLOOKUP($B12,'Vysledky (1)'!$B$5:$R$52,17,FALSE))</f>
        <v>36</v>
      </c>
      <c r="D12" s="22">
        <f>IF(ISERROR(VLOOKUP($B12,'Vysledky (2)'!$B$5:$R$52,17,FALSE)),"",VLOOKUP($B12,'Vysledky (2)'!$B$5:$R$52,17,FALSE))</f>
        <v>22</v>
      </c>
      <c r="E12" s="22">
        <f>IF(ISERROR(VLOOKUP($B12,'Vysledky (3)'!$B$5:$R$52,17,FALSE)),"",VLOOKUP($B12,'Vysledky (3)'!$B$5:$R$52,17,FALSE))</f>
        <v>34</v>
      </c>
      <c r="F12" s="22">
        <f>IF(ISERROR(VLOOKUP($B12,'Vysledky (4)'!$B$5:$R$52,17,FALSE)),"",VLOOKUP($B12,'Vysledky (4)'!$B$5:$R$52,17,FALSE))</f>
        <v>45</v>
      </c>
      <c r="G12" s="22">
        <f>IF(ISERROR(VLOOKUP($B12,'Vysledky (5)'!$B$5:$R$52,17,FALSE)),"",VLOOKUP($B12,'Vysledky (5)'!$B$5:$R$52,17,FALSE))</f>
        <v>39</v>
      </c>
      <c r="H12" s="22">
        <f>IF(ISERROR(VLOOKUP($B12,'Vysledky (6)'!$B$5:$R$52,17,FALSE)),"",VLOOKUP($B12,'Vysledky (6)'!$B$5:$R$52,17,FALSE))</f>
        <v>10</v>
      </c>
      <c r="I12" s="22">
        <f>IF(ISERROR(VLOOKUP($B12,'Vysledky (7)'!$B$5:$R$52,17,FALSE)),"",VLOOKUP($B12,'Vysledky (7)'!$B$5:$R$52,17,FALSE))</f>
        <v>23</v>
      </c>
      <c r="J12" s="22">
        <f>IF(ISERROR(VLOOKUP($B12,'Vysledky (8)'!$B$5:$R$52,17,FALSE)),"",VLOOKUP($B12,'Vysledky (8)'!$B$5:$R$52,17,FALSE))</f>
        <v>45</v>
      </c>
      <c r="K12" s="22">
        <f>IF(ISERROR(VLOOKUP($B12,'Vysledky (9)'!$B$5:$R$52,17,FALSE)),"",VLOOKUP($B12,'Vysledky (9)'!$B$5:$R$52,17,FALSE))</f>
        <v>28</v>
      </c>
      <c r="L12" s="22">
        <f>IF(ISERROR(VLOOKUP($B12,'Vysledky (10)'!$B$5:$R$52,17,FALSE)),"",VLOOKUP($B12,'Vysledky (10)'!$B$5:$R$52,17,FALSE))</f>
      </c>
      <c r="M12" s="23">
        <f>U12</f>
        <v>227</v>
      </c>
      <c r="N12" s="24"/>
      <c r="O12">
        <f>SUM(C12:L12)</f>
        <v>282</v>
      </c>
      <c r="P12">
        <f>COUNT(C12:L12)</f>
        <v>9</v>
      </c>
      <c r="Q12" s="25">
        <f>IF($P12&gt;Q$3,MIN($C12:$L12),0)</f>
        <v>10</v>
      </c>
      <c r="R12" s="25">
        <f>IF($P12&gt;R$3,SMALL($C12:$L12,R$2),0)</f>
        <v>22</v>
      </c>
      <c r="S12" s="25">
        <f>IF($P12&gt;S$3,SMALL($C12:$L12,S$2),0)</f>
        <v>23</v>
      </c>
      <c r="T12" s="25">
        <f>IF($P12&gt;T$3,SMALL($C12:$L12,T$2),0)</f>
        <v>0</v>
      </c>
      <c r="U12">
        <f>O12-SUM(Q12:T12)</f>
        <v>227</v>
      </c>
      <c r="V12">
        <f>U12*V$4</f>
        <v>227000000000000</v>
      </c>
      <c r="W12" s="40">
        <f>IF(ISERROR(LARGE($C12:$L12,W$5)),0,LARGE($C12:$L12,W$5))*W$4</f>
        <v>450000000000</v>
      </c>
      <c r="X12" s="40">
        <f>IF(ISERROR(LARGE($C12:$L12,X$5)),0,LARGE($C12:$L12,X$5))*X$4</f>
        <v>4500000000</v>
      </c>
      <c r="Y12" s="40">
        <f>IF(ISERROR(LARGE($C12:$L12,Y$5)),0,LARGE($C12:$L12,Y$5))*Y$4</f>
        <v>39000000</v>
      </c>
      <c r="Z12" s="40">
        <f>IF(ISERROR(LARGE($C12:$L12,Z$5)),0,LARGE($C12:$L12,Z$5))*Z$4</f>
        <v>360000</v>
      </c>
      <c r="AA12" s="40">
        <f>IF(ISERROR(LARGE($C12:$L12,AA$5)),0,LARGE($C12:$L12,AA$5))*AA$4</f>
        <v>3400</v>
      </c>
      <c r="AB12" s="40">
        <f>IF(ISERROR(LARGE($C12:$L12,AB$5)),0,LARGE($C12:$L12,AB$5))*AB$4</f>
        <v>28</v>
      </c>
      <c r="AC12" s="41">
        <f>SUM(V12:AB12)</f>
        <v>227454539363428</v>
      </c>
      <c r="AD12" s="42">
        <f>RANK(AC12,AC$6:AC$53)</f>
        <v>7</v>
      </c>
    </row>
    <row r="13" spans="1:30" ht="12.75" customHeight="1">
      <c r="A13" s="20">
        <f t="shared" si="2"/>
        <v>8</v>
      </c>
      <c r="B13" s="21" t="s">
        <v>69</v>
      </c>
      <c r="C13" s="22">
        <f>IF(ISERROR(VLOOKUP($B13,'Vysledky (1)'!$B$5:$R$52,17,FALSE)),"",VLOOKUP($B13,'Vysledky (1)'!$B$5:$R$52,17,FALSE))</f>
        <v>34</v>
      </c>
      <c r="D13" s="22">
        <f>IF(ISERROR(VLOOKUP($B13,'Vysledky (2)'!$B$5:$R$52,17,FALSE)),"",VLOOKUP($B13,'Vysledky (2)'!$B$5:$R$52,17,FALSE))</f>
        <v>26</v>
      </c>
      <c r="E13" s="22">
        <f>IF(ISERROR(VLOOKUP($B13,'Vysledky (3)'!$B$5:$R$52,17,FALSE)),"",VLOOKUP($B13,'Vysledky (3)'!$B$5:$R$52,17,FALSE))</f>
        <v>23</v>
      </c>
      <c r="F13" s="22">
        <f>IF(ISERROR(VLOOKUP($B13,'Vysledky (4)'!$B$5:$R$52,17,FALSE)),"",VLOOKUP($B13,'Vysledky (4)'!$B$5:$R$52,17,FALSE))</f>
        <v>34</v>
      </c>
      <c r="G13" s="22">
        <f>IF(ISERROR(VLOOKUP($B13,'Vysledky (5)'!$B$5:$R$52,17,FALSE)),"",VLOOKUP($B13,'Vysledky (5)'!$B$5:$R$52,17,FALSE))</f>
        <v>45</v>
      </c>
      <c r="H13" s="22">
        <f>IF(ISERROR(VLOOKUP($B13,'Vysledky (6)'!$B$5:$R$52,17,FALSE)),"",VLOOKUP($B13,'Vysledky (6)'!$B$5:$R$52,17,FALSE))</f>
        <v>30</v>
      </c>
      <c r="I13" s="22">
        <f>IF(ISERROR(VLOOKUP($B13,'Vysledky (7)'!$B$5:$R$52,17,FALSE)),"",VLOOKUP($B13,'Vysledky (7)'!$B$5:$R$52,17,FALSE))</f>
        <v>28</v>
      </c>
      <c r="J13" s="22">
        <f>IF(ISERROR(VLOOKUP($B13,'Vysledky (8)'!$B$5:$R$52,17,FALSE)),"",VLOOKUP($B13,'Vysledky (8)'!$B$5:$R$52,17,FALSE))</f>
        <v>22</v>
      </c>
      <c r="K13" s="22">
        <f>IF(ISERROR(VLOOKUP($B13,'Vysledky (9)'!$B$5:$R$52,17,FALSE)),"",VLOOKUP($B13,'Vysledky (9)'!$B$5:$R$52,17,FALSE))</f>
        <v>55</v>
      </c>
      <c r="L13" s="22">
        <f>IF(ISERROR(VLOOKUP($B13,'Vysledky (10)'!$B$5:$R$52,17,FALSE)),"",VLOOKUP($B13,'Vysledky (10)'!$B$5:$R$52,17,FALSE))</f>
      </c>
      <c r="M13" s="23">
        <f>U13</f>
        <v>226</v>
      </c>
      <c r="N13" s="24"/>
      <c r="O13">
        <f>SUM(C13:L13)</f>
        <v>297</v>
      </c>
      <c r="P13">
        <f>COUNT(C13:L13)</f>
        <v>9</v>
      </c>
      <c r="Q13" s="25">
        <f>IF($P13&gt;Q$3,MIN($C13:$L13),0)</f>
        <v>22</v>
      </c>
      <c r="R13" s="25">
        <f>IF($P13&gt;R$3,SMALL($C13:$L13,R$2),0)</f>
        <v>23</v>
      </c>
      <c r="S13" s="25">
        <f>IF($P13&gt;S$3,SMALL($C13:$L13,S$2),0)</f>
        <v>26</v>
      </c>
      <c r="T13" s="25">
        <f>IF($P13&gt;T$3,SMALL($C13:$L13,T$2),0)</f>
        <v>0</v>
      </c>
      <c r="U13">
        <f>O13-SUM(Q13:T13)</f>
        <v>226</v>
      </c>
      <c r="V13">
        <f>U13*V$4</f>
        <v>226000000000000</v>
      </c>
      <c r="W13" s="40">
        <f>IF(ISERROR(LARGE($C13:$L13,W$5)),0,LARGE($C13:$L13,W$5))*W$4</f>
        <v>550000000000</v>
      </c>
      <c r="X13" s="40">
        <f>IF(ISERROR(LARGE($C13:$L13,X$5)),0,LARGE($C13:$L13,X$5))*X$4</f>
        <v>4500000000</v>
      </c>
      <c r="Y13" s="40">
        <f>IF(ISERROR(LARGE($C13:$L13,Y$5)),0,LARGE($C13:$L13,Y$5))*Y$4</f>
        <v>34000000</v>
      </c>
      <c r="Z13" s="40">
        <f>IF(ISERROR(LARGE($C13:$L13,Z$5)),0,LARGE($C13:$L13,Z$5))*Z$4</f>
        <v>340000</v>
      </c>
      <c r="AA13" s="40">
        <f>IF(ISERROR(LARGE($C13:$L13,AA$5)),0,LARGE($C13:$L13,AA$5))*AA$4</f>
        <v>3000</v>
      </c>
      <c r="AB13" s="40">
        <f>IF(ISERROR(LARGE($C13:$L13,AB$5)),0,LARGE($C13:$L13,AB$5))*AB$4</f>
        <v>28</v>
      </c>
      <c r="AC13" s="41">
        <f>SUM(V13:AB13)</f>
        <v>226554534343028</v>
      </c>
      <c r="AD13" s="42">
        <f>RANK(AC13,AC$6:AC$53)</f>
        <v>8</v>
      </c>
    </row>
    <row r="14" spans="1:30" ht="12.75" customHeight="1">
      <c r="A14" s="20">
        <f t="shared" si="2"/>
        <v>9</v>
      </c>
      <c r="B14" s="21" t="s">
        <v>9</v>
      </c>
      <c r="C14" s="22">
        <f>IF(ISERROR(VLOOKUP($B14,'Vysledky (1)'!$B$5:$R$52,17,FALSE)),"",VLOOKUP($B14,'Vysledky (1)'!$B$5:$R$52,17,FALSE))</f>
        <v>26</v>
      </c>
      <c r="D14" s="22">
        <f>IF(ISERROR(VLOOKUP($B14,'Vysledky (2)'!$B$5:$R$52,17,FALSE)),"",VLOOKUP($B14,'Vysledky (2)'!$B$5:$R$52,17,FALSE))</f>
        <v>50</v>
      </c>
      <c r="E14" s="22">
        <f>IF(ISERROR(VLOOKUP($B14,'Vysledky (3)'!$B$5:$R$52,17,FALSE)),"",VLOOKUP($B14,'Vysledky (3)'!$B$5:$R$52,17,FALSE))</f>
        <v>24</v>
      </c>
      <c r="F14" s="22">
        <f>IF(ISERROR(VLOOKUP($B14,'Vysledky (4)'!$B$5:$R$52,17,FALSE)),"",VLOOKUP($B14,'Vysledky (4)'!$B$5:$R$52,17,FALSE))</f>
        <v>39</v>
      </c>
      <c r="G14" s="22">
        <f>IF(ISERROR(VLOOKUP($B14,'Vysledky (5)'!$B$5:$R$52,17,FALSE)),"",VLOOKUP($B14,'Vysledky (5)'!$B$5:$R$52,17,FALSE))</f>
        <v>34</v>
      </c>
      <c r="H14" s="22">
        <f>IF(ISERROR(VLOOKUP($B14,'Vysledky (6)'!$B$5:$R$52,17,FALSE)),"",VLOOKUP($B14,'Vysledky (6)'!$B$5:$R$52,17,FALSE))</f>
      </c>
      <c r="I14" s="22">
        <f>IF(ISERROR(VLOOKUP($B14,'Vysledky (7)'!$B$5:$R$52,17,FALSE)),"",VLOOKUP($B14,'Vysledky (7)'!$B$5:$R$52,17,FALSE))</f>
        <v>30</v>
      </c>
      <c r="J14" s="22">
        <f>IF(ISERROR(VLOOKUP($B14,'Vysledky (8)'!$B$5:$R$52,17,FALSE)),"",VLOOKUP($B14,'Vysledky (8)'!$B$5:$R$52,17,FALSE))</f>
        <v>39</v>
      </c>
      <c r="K14" s="22">
        <f>IF(ISERROR(VLOOKUP($B14,'Vysledky (9)'!$B$5:$R$52,17,FALSE)),"",VLOOKUP($B14,'Vysledky (9)'!$B$5:$R$52,17,FALSE))</f>
      </c>
      <c r="L14" s="22">
        <f>IF(ISERROR(VLOOKUP($B14,'Vysledky (10)'!$B$5:$R$52,17,FALSE)),"",VLOOKUP($B14,'Vysledky (10)'!$B$5:$R$52,17,FALSE))</f>
      </c>
      <c r="M14" s="23">
        <f>U14</f>
        <v>218</v>
      </c>
      <c r="N14" s="24"/>
      <c r="O14">
        <f>SUM(C14:L14)</f>
        <v>242</v>
      </c>
      <c r="P14">
        <f>COUNT(C14:L14)</f>
        <v>7</v>
      </c>
      <c r="Q14" s="25">
        <f>IF($P14&gt;Q$3,MIN($C14:$L14),0)</f>
        <v>24</v>
      </c>
      <c r="R14" s="25">
        <f>IF($P14&gt;R$3,SMALL($C14:$L14,R$2),0)</f>
        <v>0</v>
      </c>
      <c r="S14" s="25">
        <f>IF($P14&gt;S$3,SMALL($C14:$L14,S$2),0)</f>
        <v>0</v>
      </c>
      <c r="T14" s="25">
        <f>IF($P14&gt;T$3,SMALL($C14:$L14,T$2),0)</f>
        <v>0</v>
      </c>
      <c r="U14">
        <f>O14-SUM(Q14:T14)</f>
        <v>218</v>
      </c>
      <c r="V14">
        <f>U14*V$4</f>
        <v>218000000000000</v>
      </c>
      <c r="W14" s="40">
        <f>IF(ISERROR(LARGE($C14:$L14,W$5)),0,LARGE($C14:$L14,W$5))*W$4</f>
        <v>500000000000</v>
      </c>
      <c r="X14" s="40">
        <f>IF(ISERROR(LARGE($C14:$L14,X$5)),0,LARGE($C14:$L14,X$5))*X$4</f>
        <v>3900000000</v>
      </c>
      <c r="Y14" s="40">
        <f>IF(ISERROR(LARGE($C14:$L14,Y$5)),0,LARGE($C14:$L14,Y$5))*Y$4</f>
        <v>39000000</v>
      </c>
      <c r="Z14" s="40">
        <f>IF(ISERROR(LARGE($C14:$L14,Z$5)),0,LARGE($C14:$L14,Z$5))*Z$4</f>
        <v>340000</v>
      </c>
      <c r="AA14" s="40">
        <f>IF(ISERROR(LARGE($C14:$L14,AA$5)),0,LARGE($C14:$L14,AA$5))*AA$4</f>
        <v>3000</v>
      </c>
      <c r="AB14" s="40">
        <f>IF(ISERROR(LARGE($C14:$L14,AB$5)),0,LARGE($C14:$L14,AB$5))*AB$4</f>
        <v>26</v>
      </c>
      <c r="AC14" s="41">
        <f>SUM(V14:AB14)</f>
        <v>218503939343026</v>
      </c>
      <c r="AD14" s="42">
        <f>RANK(AC14,AC$6:AC$53)</f>
        <v>9</v>
      </c>
    </row>
    <row r="15" spans="1:30" ht="12.75" customHeight="1">
      <c r="A15" s="20">
        <f t="shared" si="2"/>
        <v>10</v>
      </c>
      <c r="B15" s="21" t="s">
        <v>49</v>
      </c>
      <c r="C15" s="22">
        <f>IF(ISERROR(VLOOKUP($B15,'Vysledky (1)'!$B$5:$R$52,17,FALSE)),"",VLOOKUP($B15,'Vysledky (1)'!$B$5:$R$52,17,FALSE))</f>
        <v>22</v>
      </c>
      <c r="D15" s="22">
        <f>IF(ISERROR(VLOOKUP($B15,'Vysledky (2)'!$B$5:$R$52,17,FALSE)),"",VLOOKUP($B15,'Vysledky (2)'!$B$5:$R$52,17,FALSE))</f>
        <v>9</v>
      </c>
      <c r="E15" s="22">
        <f>IF(ISERROR(VLOOKUP($B15,'Vysledky (3)'!$B$5:$R$52,17,FALSE)),"",VLOOKUP($B15,'Vysledky (3)'!$B$5:$R$52,17,FALSE))</f>
        <v>26</v>
      </c>
      <c r="F15" s="22">
        <f>IF(ISERROR(VLOOKUP($B15,'Vysledky (4)'!$B$5:$R$52,17,FALSE)),"",VLOOKUP($B15,'Vysledky (4)'!$B$5:$R$52,17,FALSE))</f>
        <v>20</v>
      </c>
      <c r="G15" s="22">
        <f>IF(ISERROR(VLOOKUP($B15,'Vysledky (5)'!$B$5:$R$52,17,FALSE)),"",VLOOKUP($B15,'Vysledky (5)'!$B$5:$R$52,17,FALSE))</f>
      </c>
      <c r="H15" s="22">
        <f>IF(ISERROR(VLOOKUP($B15,'Vysledky (6)'!$B$5:$R$52,17,FALSE)),"",VLOOKUP($B15,'Vysledky (6)'!$B$5:$R$52,17,FALSE))</f>
        <v>24</v>
      </c>
      <c r="I15" s="22">
        <f>IF(ISERROR(VLOOKUP($B15,'Vysledky (7)'!$B$5:$R$52,17,FALSE)),"",VLOOKUP($B15,'Vysledky (7)'!$B$5:$R$52,17,FALSE))</f>
        <v>55</v>
      </c>
      <c r="J15" s="22">
        <f>IF(ISERROR(VLOOKUP($B15,'Vysledky (8)'!$B$5:$R$52,17,FALSE)),"",VLOOKUP($B15,'Vysledky (8)'!$B$5:$R$52,17,FALSE))</f>
        <v>36</v>
      </c>
      <c r="K15" s="22">
        <f>IF(ISERROR(VLOOKUP($B15,'Vysledky (9)'!$B$5:$R$52,17,FALSE)),"",VLOOKUP($B15,'Vysledky (9)'!$B$5:$R$52,17,FALSE))</f>
        <v>39</v>
      </c>
      <c r="L15" s="22">
        <f>IF(ISERROR(VLOOKUP($B15,'Vysledky (10)'!$B$5:$R$52,17,FALSE)),"",VLOOKUP($B15,'Vysledky (10)'!$B$5:$R$52,17,FALSE))</f>
      </c>
      <c r="M15" s="23">
        <f>U15</f>
        <v>202</v>
      </c>
      <c r="N15" s="24"/>
      <c r="O15">
        <f>SUM(C15:L15)</f>
        <v>231</v>
      </c>
      <c r="P15">
        <f>COUNT(C15:L15)</f>
        <v>8</v>
      </c>
      <c r="Q15" s="25">
        <f>IF($P15&gt;Q$3,MIN($C15:$L15),0)</f>
        <v>9</v>
      </c>
      <c r="R15" s="25">
        <f>IF($P15&gt;R$3,SMALL($C15:$L15,R$2),0)</f>
        <v>20</v>
      </c>
      <c r="S15" s="25">
        <f>IF($P15&gt;S$3,SMALL($C15:$L15,S$2),0)</f>
        <v>0</v>
      </c>
      <c r="T15" s="25">
        <f>IF($P15&gt;T$3,SMALL($C15:$L15,T$2),0)</f>
        <v>0</v>
      </c>
      <c r="U15">
        <f>O15-SUM(Q15:T15)</f>
        <v>202</v>
      </c>
      <c r="V15">
        <f>U15*V$4</f>
        <v>202000000000000</v>
      </c>
      <c r="W15" s="40">
        <f>IF(ISERROR(LARGE($C15:$L15,W$5)),0,LARGE($C15:$L15,W$5))*W$4</f>
        <v>550000000000</v>
      </c>
      <c r="X15" s="40">
        <f>IF(ISERROR(LARGE($C15:$L15,X$5)),0,LARGE($C15:$L15,X$5))*X$4</f>
        <v>3900000000</v>
      </c>
      <c r="Y15" s="40">
        <f>IF(ISERROR(LARGE($C15:$L15,Y$5)),0,LARGE($C15:$L15,Y$5))*Y$4</f>
        <v>36000000</v>
      </c>
      <c r="Z15" s="40">
        <f>IF(ISERROR(LARGE($C15:$L15,Z$5)),0,LARGE($C15:$L15,Z$5))*Z$4</f>
        <v>260000</v>
      </c>
      <c r="AA15" s="40">
        <f>IF(ISERROR(LARGE($C15:$L15,AA$5)),0,LARGE($C15:$L15,AA$5))*AA$4</f>
        <v>2400</v>
      </c>
      <c r="AB15" s="40">
        <f>IF(ISERROR(LARGE($C15:$L15,AB$5)),0,LARGE($C15:$L15,AB$5))*AB$4</f>
        <v>22</v>
      </c>
      <c r="AC15" s="41">
        <f>SUM(V15:AB15)</f>
        <v>202553936262422</v>
      </c>
      <c r="AD15" s="42">
        <f>RANK(AC15,AC$6:AC$53)</f>
        <v>10</v>
      </c>
    </row>
    <row r="16" spans="1:30" ht="12.75" customHeight="1">
      <c r="A16" s="20">
        <f t="shared" si="2"/>
        <v>11</v>
      </c>
      <c r="B16" s="26" t="s">
        <v>25</v>
      </c>
      <c r="C16" s="22">
        <f>IF(ISERROR(VLOOKUP($B16,'Vysledky (1)'!$B$5:$R$52,17,FALSE)),"",VLOOKUP($B16,'Vysledky (1)'!$B$5:$R$52,17,FALSE))</f>
        <v>16</v>
      </c>
      <c r="D16" s="22">
        <f>IF(ISERROR(VLOOKUP($B16,'Vysledky (2)'!$B$5:$R$52,17,FALSE)),"",VLOOKUP($B16,'Vysledky (2)'!$B$5:$R$52,17,FALSE))</f>
        <v>24</v>
      </c>
      <c r="E16" s="22">
        <f>IF(ISERROR(VLOOKUP($B16,'Vysledky (3)'!$B$5:$R$52,17,FALSE)),"",VLOOKUP($B16,'Vysledky (3)'!$B$5:$R$52,17,FALSE))</f>
        <v>45</v>
      </c>
      <c r="F16" s="22">
        <f>IF(ISERROR(VLOOKUP($B16,'Vysledky (4)'!$B$5:$R$52,17,FALSE)),"",VLOOKUP($B16,'Vysledky (4)'!$B$5:$R$52,17,FALSE))</f>
        <v>18</v>
      </c>
      <c r="G16" s="22">
        <f>IF(ISERROR(VLOOKUP($B16,'Vysledky (5)'!$B$5:$R$52,17,FALSE)),"",VLOOKUP($B16,'Vysledky (5)'!$B$5:$R$52,17,FALSE))</f>
        <v>23</v>
      </c>
      <c r="H16" s="22">
        <f>IF(ISERROR(VLOOKUP($B16,'Vysledky (6)'!$B$5:$R$52,17,FALSE)),"",VLOOKUP($B16,'Vysledky (6)'!$B$5:$R$52,17,FALSE))</f>
        <v>34</v>
      </c>
      <c r="I16" s="22">
        <f>IF(ISERROR(VLOOKUP($B16,'Vysledky (7)'!$B$5:$R$52,17,FALSE)),"",VLOOKUP($B16,'Vysledky (7)'!$B$5:$R$52,17,FALSE))</f>
        <v>45</v>
      </c>
      <c r="J16" s="22">
        <f>IF(ISERROR(VLOOKUP($B16,'Vysledky (8)'!$B$5:$R$52,17,FALSE)),"",VLOOKUP($B16,'Vysledky (8)'!$B$5:$R$52,17,FALSE))</f>
      </c>
      <c r="K16" s="22">
        <f>IF(ISERROR(VLOOKUP($B16,'Vysledky (9)'!$B$5:$R$52,17,FALSE)),"",VLOOKUP($B16,'Vysledky (9)'!$B$5:$R$52,17,FALSE))</f>
        <v>21</v>
      </c>
      <c r="L16" s="22">
        <f>IF(ISERROR(VLOOKUP($B16,'Vysledky (10)'!$B$5:$R$52,17,FALSE)),"",VLOOKUP($B16,'Vysledky (10)'!$B$5:$R$52,17,FALSE))</f>
      </c>
      <c r="M16" s="23">
        <f>U16</f>
        <v>192</v>
      </c>
      <c r="N16" s="24"/>
      <c r="O16">
        <f>SUM(C16:L16)</f>
        <v>226</v>
      </c>
      <c r="P16">
        <f>COUNT(C16:L16)</f>
        <v>8</v>
      </c>
      <c r="Q16" s="25">
        <f>IF($P16&gt;Q$3,MIN($C16:$L16),0)</f>
        <v>16</v>
      </c>
      <c r="R16" s="25">
        <f>IF($P16&gt;R$3,SMALL($C16:$L16,R$2),0)</f>
        <v>18</v>
      </c>
      <c r="S16" s="25">
        <f>IF($P16&gt;S$3,SMALL($C16:$L16,S$2),0)</f>
        <v>0</v>
      </c>
      <c r="T16" s="25">
        <f>IF($P16&gt;T$3,SMALL($C16:$L16,T$2),0)</f>
        <v>0</v>
      </c>
      <c r="U16">
        <f>O16-SUM(Q16:T16)</f>
        <v>192</v>
      </c>
      <c r="V16">
        <f>U16*V$4</f>
        <v>192000000000000</v>
      </c>
      <c r="W16" s="40">
        <f>IF(ISERROR(LARGE($C16:$L16,W$5)),0,LARGE($C16:$L16,W$5))*W$4</f>
        <v>450000000000</v>
      </c>
      <c r="X16" s="40">
        <f>IF(ISERROR(LARGE($C16:$L16,X$5)),0,LARGE($C16:$L16,X$5))*X$4</f>
        <v>4500000000</v>
      </c>
      <c r="Y16" s="40">
        <f>IF(ISERROR(LARGE($C16:$L16,Y$5)),0,LARGE($C16:$L16,Y$5))*Y$4</f>
        <v>34000000</v>
      </c>
      <c r="Z16" s="40">
        <f>IF(ISERROR(LARGE($C16:$L16,Z$5)),0,LARGE($C16:$L16,Z$5))*Z$4</f>
        <v>240000</v>
      </c>
      <c r="AA16" s="40">
        <f>IF(ISERROR(LARGE($C16:$L16,AA$5)),0,LARGE($C16:$L16,AA$5))*AA$4</f>
        <v>2300</v>
      </c>
      <c r="AB16" s="40">
        <f>IF(ISERROR(LARGE($C16:$L16,AB$5)),0,LARGE($C16:$L16,AB$5))*AB$4</f>
        <v>21</v>
      </c>
      <c r="AC16" s="41">
        <f>SUM(V16:AB16)</f>
        <v>192454534242321</v>
      </c>
      <c r="AD16" s="42">
        <f>RANK(AC16,AC$6:AC$53)</f>
        <v>11</v>
      </c>
    </row>
    <row r="17" spans="1:30" ht="12.75" customHeight="1">
      <c r="A17" s="20">
        <f t="shared" si="2"/>
        <v>12</v>
      </c>
      <c r="B17" s="21" t="s">
        <v>50</v>
      </c>
      <c r="C17" s="22">
        <f>IF(ISERROR(VLOOKUP($B17,'Vysledky (1)'!$B$5:$R$52,17,FALSE)),"",VLOOKUP($B17,'Vysledky (1)'!$B$5:$R$52,17,FALSE))</f>
        <v>15</v>
      </c>
      <c r="D17" s="22">
        <f>IF(ISERROR(VLOOKUP($B17,'Vysledky (2)'!$B$5:$R$52,17,FALSE)),"",VLOOKUP($B17,'Vysledky (2)'!$B$5:$R$52,17,FALSE))</f>
        <v>21</v>
      </c>
      <c r="E17" s="22">
        <f>IF(ISERROR(VLOOKUP($B17,'Vysledky (3)'!$B$5:$R$52,17,FALSE)),"",VLOOKUP($B17,'Vysledky (3)'!$B$5:$R$52,17,FALSE))</f>
      </c>
      <c r="F17" s="22">
        <f>IF(ISERROR(VLOOKUP($B17,'Vysledky (4)'!$B$5:$R$52,17,FALSE)),"",VLOOKUP($B17,'Vysledky (4)'!$B$5:$R$52,17,FALSE))</f>
        <v>19</v>
      </c>
      <c r="G17" s="22">
        <f>IF(ISERROR(VLOOKUP($B17,'Vysledky (5)'!$B$5:$R$52,17,FALSE)),"",VLOOKUP($B17,'Vysledky (5)'!$B$5:$R$52,17,FALSE))</f>
        <v>11</v>
      </c>
      <c r="H17" s="22">
        <f>IF(ISERROR(VLOOKUP($B17,'Vysledky (6)'!$B$5:$R$52,17,FALSE)),"",VLOOKUP($B17,'Vysledky (6)'!$B$5:$R$52,17,FALSE))</f>
      </c>
      <c r="I17" s="22">
        <f>IF(ISERROR(VLOOKUP($B17,'Vysledky (7)'!$B$5:$R$52,17,FALSE)),"",VLOOKUP($B17,'Vysledky (7)'!$B$5:$R$52,17,FALSE))</f>
        <v>42</v>
      </c>
      <c r="J17" s="22">
        <f>IF(ISERROR(VLOOKUP($B17,'Vysledky (8)'!$B$5:$R$52,17,FALSE)),"",VLOOKUP($B17,'Vysledky (8)'!$B$5:$R$52,17,FALSE))</f>
        <v>60</v>
      </c>
      <c r="K17" s="22">
        <f>IF(ISERROR(VLOOKUP($B17,'Vysledky (9)'!$B$5:$R$52,17,FALSE)),"",VLOOKUP($B17,'Vysledky (9)'!$B$5:$R$52,17,FALSE))</f>
        <v>34</v>
      </c>
      <c r="L17" s="22">
        <f>IF(ISERROR(VLOOKUP($B17,'Vysledky (10)'!$B$5:$R$52,17,FALSE)),"",VLOOKUP($B17,'Vysledky (10)'!$B$5:$R$52,17,FALSE))</f>
      </c>
      <c r="M17" s="23">
        <f>U17</f>
        <v>191</v>
      </c>
      <c r="N17" s="24"/>
      <c r="O17">
        <f>SUM(C17:L17)</f>
        <v>202</v>
      </c>
      <c r="P17">
        <f>COUNT(C17:L17)</f>
        <v>7</v>
      </c>
      <c r="Q17" s="25">
        <f>IF($P17&gt;Q$3,MIN($C17:$L17),0)</f>
        <v>11</v>
      </c>
      <c r="R17" s="25">
        <f>IF($P17&gt;R$3,SMALL($C17:$L17,R$2),0)</f>
        <v>0</v>
      </c>
      <c r="S17" s="25">
        <f>IF($P17&gt;S$3,SMALL($C17:$L17,S$2),0)</f>
        <v>0</v>
      </c>
      <c r="T17" s="25">
        <f>IF($P17&gt;T$3,SMALL($C17:$L17,T$2),0)</f>
        <v>0</v>
      </c>
      <c r="U17">
        <f>O17-SUM(Q17:T17)</f>
        <v>191</v>
      </c>
      <c r="V17">
        <f>U17*V$4</f>
        <v>191000000000000</v>
      </c>
      <c r="W17" s="40">
        <f>IF(ISERROR(LARGE($C17:$L17,W$5)),0,LARGE($C17:$L17,W$5))*W$4</f>
        <v>600000000000</v>
      </c>
      <c r="X17" s="40">
        <f>IF(ISERROR(LARGE($C17:$L17,X$5)),0,LARGE($C17:$L17,X$5))*X$4</f>
        <v>4200000000</v>
      </c>
      <c r="Y17" s="40">
        <f>IF(ISERROR(LARGE($C17:$L17,Y$5)),0,LARGE($C17:$L17,Y$5))*Y$4</f>
        <v>34000000</v>
      </c>
      <c r="Z17" s="40">
        <f>IF(ISERROR(LARGE($C17:$L17,Z$5)),0,LARGE($C17:$L17,Z$5))*Z$4</f>
        <v>210000</v>
      </c>
      <c r="AA17" s="40">
        <f>IF(ISERROR(LARGE($C17:$L17,AA$5)),0,LARGE($C17:$L17,AA$5))*AA$4</f>
        <v>1900</v>
      </c>
      <c r="AB17" s="40">
        <f>IF(ISERROR(LARGE($C17:$L17,AB$5)),0,LARGE($C17:$L17,AB$5))*AB$4</f>
        <v>15</v>
      </c>
      <c r="AC17" s="41">
        <f>SUM(V17:AB17)</f>
        <v>191604234211915</v>
      </c>
      <c r="AD17" s="42">
        <f>RANK(AC17,AC$6:AC$53)</f>
        <v>12</v>
      </c>
    </row>
    <row r="18" spans="1:30" ht="12.75" customHeight="1">
      <c r="A18" s="20">
        <f t="shared" si="2"/>
        <v>13</v>
      </c>
      <c r="B18" s="21" t="s">
        <v>20</v>
      </c>
      <c r="C18" s="22">
        <f>IF(ISERROR(VLOOKUP($B18,'Vysledky (1)'!$B$5:$R$52,17,FALSE)),"",VLOOKUP($B18,'Vysledky (1)'!$B$5:$R$52,17,FALSE))</f>
        <v>17</v>
      </c>
      <c r="D18" s="22">
        <f>IF(ISERROR(VLOOKUP($B18,'Vysledky (2)'!$B$5:$R$52,17,FALSE)),"",VLOOKUP($B18,'Vysledky (2)'!$B$5:$R$52,17,FALSE))</f>
        <v>39</v>
      </c>
      <c r="E18" s="22">
        <f>IF(ISERROR(VLOOKUP($B18,'Vysledky (3)'!$B$5:$R$52,17,FALSE)),"",VLOOKUP($B18,'Vysledky (3)'!$B$5:$R$52,17,FALSE))</f>
        <v>21</v>
      </c>
      <c r="F18" s="22">
        <f>IF(ISERROR(VLOOKUP($B18,'Vysledky (4)'!$B$5:$R$52,17,FALSE)),"",VLOOKUP($B18,'Vysledky (4)'!$B$5:$R$52,17,FALSE))</f>
        <v>15</v>
      </c>
      <c r="G18" s="22">
        <f>IF(ISERROR(VLOOKUP($B18,'Vysledky (5)'!$B$5:$R$52,17,FALSE)),"",VLOOKUP($B18,'Vysledky (5)'!$B$5:$R$52,17,FALSE))</f>
        <v>30</v>
      </c>
      <c r="H18" s="22">
        <f>IF(ISERROR(VLOOKUP($B18,'Vysledky (6)'!$B$5:$R$52,17,FALSE)),"",VLOOKUP($B18,'Vysledky (6)'!$B$5:$R$52,17,FALSE))</f>
        <v>26</v>
      </c>
      <c r="I18" s="22">
        <f>IF(ISERROR(VLOOKUP($B18,'Vysledky (7)'!$B$5:$R$52,17,FALSE)),"",VLOOKUP($B18,'Vysledky (7)'!$B$5:$R$52,17,FALSE))</f>
      </c>
      <c r="J18" s="22">
        <f>IF(ISERROR(VLOOKUP($B18,'Vysledky (8)'!$B$5:$R$52,17,FALSE)),"",VLOOKUP($B18,'Vysledky (8)'!$B$5:$R$52,17,FALSE))</f>
        <v>26</v>
      </c>
      <c r="K18" s="22">
        <f>IF(ISERROR(VLOOKUP($B18,'Vysledky (9)'!$B$5:$R$52,17,FALSE)),"",VLOOKUP($B18,'Vysledky (9)'!$B$5:$R$52,17,FALSE))</f>
        <v>42</v>
      </c>
      <c r="L18" s="22">
        <f>IF(ISERROR(VLOOKUP($B18,'Vysledky (10)'!$B$5:$R$52,17,FALSE)),"",VLOOKUP($B18,'Vysledky (10)'!$B$5:$R$52,17,FALSE))</f>
      </c>
      <c r="M18" s="23">
        <f>U18</f>
        <v>184</v>
      </c>
      <c r="N18" s="24"/>
      <c r="O18">
        <f>SUM(C18:L18)</f>
        <v>216</v>
      </c>
      <c r="P18">
        <f>COUNT(C18:L18)</f>
        <v>8</v>
      </c>
      <c r="Q18" s="25">
        <f>IF($P18&gt;Q$3,MIN($C18:$L18),0)</f>
        <v>15</v>
      </c>
      <c r="R18" s="25">
        <f>IF($P18&gt;R$3,SMALL($C18:$L18,R$2),0)</f>
        <v>17</v>
      </c>
      <c r="S18" s="25">
        <f>IF($P18&gt;S$3,SMALL($C18:$L18,S$2),0)</f>
        <v>0</v>
      </c>
      <c r="T18" s="25">
        <f>IF($P18&gt;T$3,SMALL($C18:$L18,T$2),0)</f>
        <v>0</v>
      </c>
      <c r="U18">
        <f>O18-SUM(Q18:T18)</f>
        <v>184</v>
      </c>
      <c r="V18">
        <f>U18*V$4</f>
        <v>184000000000000</v>
      </c>
      <c r="W18" s="40">
        <f>IF(ISERROR(LARGE($C18:$L18,W$5)),0,LARGE($C18:$L18,W$5))*W$4</f>
        <v>420000000000</v>
      </c>
      <c r="X18" s="40">
        <f>IF(ISERROR(LARGE($C18:$L18,X$5)),0,LARGE($C18:$L18,X$5))*X$4</f>
        <v>3900000000</v>
      </c>
      <c r="Y18" s="40">
        <f>IF(ISERROR(LARGE($C18:$L18,Y$5)),0,LARGE($C18:$L18,Y$5))*Y$4</f>
        <v>30000000</v>
      </c>
      <c r="Z18" s="40">
        <f>IF(ISERROR(LARGE($C18:$L18,Z$5)),0,LARGE($C18:$L18,Z$5))*Z$4</f>
        <v>260000</v>
      </c>
      <c r="AA18" s="40">
        <f>IF(ISERROR(LARGE($C18:$L18,AA$5)),0,LARGE($C18:$L18,AA$5))*AA$4</f>
        <v>2600</v>
      </c>
      <c r="AB18" s="40">
        <f>IF(ISERROR(LARGE($C18:$L18,AB$5)),0,LARGE($C18:$L18,AB$5))*AB$4</f>
        <v>21</v>
      </c>
      <c r="AC18" s="41">
        <f>SUM(V18:AB18)</f>
        <v>184423930262621</v>
      </c>
      <c r="AD18" s="42">
        <f>RANK(AC18,AC$6:AC$53)</f>
        <v>13</v>
      </c>
    </row>
    <row r="19" spans="1:30" ht="12.75" customHeight="1">
      <c r="A19" s="20">
        <f t="shared" si="2"/>
        <v>14</v>
      </c>
      <c r="B19" s="21" t="s">
        <v>15</v>
      </c>
      <c r="C19" s="22">
        <f>IF(ISERROR(VLOOKUP($B19,'Vysledky (1)'!$B$5:$R$52,17,FALSE)),"",VLOOKUP($B19,'Vysledky (1)'!$B$5:$R$52,17,FALSE))</f>
        <v>8</v>
      </c>
      <c r="D19" s="22">
        <f>IF(ISERROR(VLOOKUP($B19,'Vysledky (2)'!$B$5:$R$52,17,FALSE)),"",VLOOKUP($B19,'Vysledky (2)'!$B$5:$R$52,17,FALSE))</f>
        <v>14</v>
      </c>
      <c r="E19" s="22">
        <f>IF(ISERROR(VLOOKUP($B19,'Vysledky (3)'!$B$5:$R$52,17,FALSE)),"",VLOOKUP($B19,'Vysledky (3)'!$B$5:$R$52,17,FALSE))</f>
        <v>20</v>
      </c>
      <c r="F19" s="22">
        <f>IF(ISERROR(VLOOKUP($B19,'Vysledky (4)'!$B$5:$R$52,17,FALSE)),"",VLOOKUP($B19,'Vysledky (4)'!$B$5:$R$52,17,FALSE))</f>
        <v>42</v>
      </c>
      <c r="G19" s="22">
        <f>IF(ISERROR(VLOOKUP($B19,'Vysledky (5)'!$B$5:$R$52,17,FALSE)),"",VLOOKUP($B19,'Vysledky (5)'!$B$5:$R$52,17,FALSE))</f>
        <v>28</v>
      </c>
      <c r="H19" s="22">
        <f>IF(ISERROR(VLOOKUP($B19,'Vysledky (6)'!$B$5:$R$52,17,FALSE)),"",VLOOKUP($B19,'Vysledky (6)'!$B$5:$R$52,17,FALSE))</f>
        <v>20</v>
      </c>
      <c r="I19" s="22">
        <f>IF(ISERROR(VLOOKUP($B19,'Vysledky (7)'!$B$5:$R$52,17,FALSE)),"",VLOOKUP($B19,'Vysledky (7)'!$B$5:$R$52,17,FALSE))</f>
        <v>9</v>
      </c>
      <c r="J19" s="22">
        <f>IF(ISERROR(VLOOKUP($B19,'Vysledky (8)'!$B$5:$R$52,17,FALSE)),"",VLOOKUP($B19,'Vysledky (8)'!$B$5:$R$52,17,FALSE))</f>
        <v>55</v>
      </c>
      <c r="K19" s="22">
        <f>IF(ISERROR(VLOOKUP($B19,'Vysledky (9)'!$B$5:$R$52,17,FALSE)),"",VLOOKUP($B19,'Vysledky (9)'!$B$5:$R$52,17,FALSE))</f>
        <v>16</v>
      </c>
      <c r="L19" s="22">
        <f>IF(ISERROR(VLOOKUP($B19,'Vysledky (10)'!$B$5:$R$52,17,FALSE)),"",VLOOKUP($B19,'Vysledky (10)'!$B$5:$R$52,17,FALSE))</f>
      </c>
      <c r="M19" s="23">
        <f>U19</f>
        <v>181</v>
      </c>
      <c r="N19" s="24"/>
      <c r="O19">
        <f>SUM(C19:L19)</f>
        <v>212</v>
      </c>
      <c r="P19">
        <f>COUNT(C19:L19)</f>
        <v>9</v>
      </c>
      <c r="Q19" s="25">
        <f>IF($P19&gt;Q$3,MIN($C19:$L19),0)</f>
        <v>8</v>
      </c>
      <c r="R19" s="25">
        <f>IF($P19&gt;R$3,SMALL($C19:$L19,R$2),0)</f>
        <v>9</v>
      </c>
      <c r="S19" s="25">
        <f>IF($P19&gt;S$3,SMALL($C19:$L19,S$2),0)</f>
        <v>14</v>
      </c>
      <c r="T19" s="25">
        <f>IF($P19&gt;T$3,SMALL($C19:$L19,T$2),0)</f>
        <v>0</v>
      </c>
      <c r="U19">
        <f>O19-SUM(Q19:T19)</f>
        <v>181</v>
      </c>
      <c r="V19">
        <f>U19*V$4</f>
        <v>181000000000000</v>
      </c>
      <c r="W19" s="40">
        <f>IF(ISERROR(LARGE($C19:$L19,W$5)),0,LARGE($C19:$L19,W$5))*W$4</f>
        <v>550000000000</v>
      </c>
      <c r="X19" s="40">
        <f>IF(ISERROR(LARGE($C19:$L19,X$5)),0,LARGE($C19:$L19,X$5))*X$4</f>
        <v>4200000000</v>
      </c>
      <c r="Y19" s="40">
        <f>IF(ISERROR(LARGE($C19:$L19,Y$5)),0,LARGE($C19:$L19,Y$5))*Y$4</f>
        <v>28000000</v>
      </c>
      <c r="Z19" s="40">
        <f>IF(ISERROR(LARGE($C19:$L19,Z$5)),0,LARGE($C19:$L19,Z$5))*Z$4</f>
        <v>200000</v>
      </c>
      <c r="AA19" s="40">
        <f>IF(ISERROR(LARGE($C19:$L19,AA$5)),0,LARGE($C19:$L19,AA$5))*AA$4</f>
        <v>2000</v>
      </c>
      <c r="AB19" s="40">
        <f>IF(ISERROR(LARGE($C19:$L19,AB$5)),0,LARGE($C19:$L19,AB$5))*AB$4</f>
        <v>16</v>
      </c>
      <c r="AC19" s="41">
        <f>SUM(V19:AB19)</f>
        <v>181554228202016</v>
      </c>
      <c r="AD19" s="42">
        <f>RANK(AC19,AC$6:AC$53)</f>
        <v>14</v>
      </c>
    </row>
    <row r="20" spans="1:30" ht="12.75" customHeight="1">
      <c r="A20" s="20">
        <f t="shared" si="2"/>
        <v>15</v>
      </c>
      <c r="B20" s="21" t="s">
        <v>19</v>
      </c>
      <c r="C20" s="22">
        <f>IF(ISERROR(VLOOKUP($B20,'Vysledky (1)'!$B$5:$R$52,17,FALSE)),"",VLOOKUP($B20,'Vysledky (1)'!$B$5:$R$52,17,FALSE))</f>
        <v>32</v>
      </c>
      <c r="D20" s="22">
        <f>IF(ISERROR(VLOOKUP($B20,'Vysledky (2)'!$B$5:$R$52,17,FALSE)),"",VLOOKUP($B20,'Vysledky (2)'!$B$5:$R$52,17,FALSE))</f>
        <v>13</v>
      </c>
      <c r="E20" s="22">
        <f>IF(ISERROR(VLOOKUP($B20,'Vysledky (3)'!$B$5:$R$52,17,FALSE)),"",VLOOKUP($B20,'Vysledky (3)'!$B$5:$R$52,17,FALSE))</f>
        <v>14</v>
      </c>
      <c r="F20" s="22">
        <f>IF(ISERROR(VLOOKUP($B20,'Vysledky (4)'!$B$5:$R$52,17,FALSE)),"",VLOOKUP($B20,'Vysledky (4)'!$B$5:$R$52,17,FALSE))</f>
        <v>21</v>
      </c>
      <c r="G20" s="22">
        <f>IF(ISERROR(VLOOKUP($B20,'Vysledky (5)'!$B$5:$R$52,17,FALSE)),"",VLOOKUP($B20,'Vysledky (5)'!$B$5:$R$52,17,FALSE))</f>
        <v>22</v>
      </c>
      <c r="H20" s="22">
        <f>IF(ISERROR(VLOOKUP($B20,'Vysledky (6)'!$B$5:$R$52,17,FALSE)),"",VLOOKUP($B20,'Vysledky (6)'!$B$5:$R$52,17,FALSE))</f>
        <v>50</v>
      </c>
      <c r="I20" s="22">
        <f>IF(ISERROR(VLOOKUP($B20,'Vysledky (7)'!$B$5:$R$52,17,FALSE)),"",VLOOKUP($B20,'Vysledky (7)'!$B$5:$R$52,17,FALSE))</f>
        <v>22</v>
      </c>
      <c r="J20" s="22">
        <f>IF(ISERROR(VLOOKUP($B20,'Vysledky (8)'!$B$5:$R$52,17,FALSE)),"",VLOOKUP($B20,'Vysledky (8)'!$B$5:$R$52,17,FALSE))</f>
        <v>11</v>
      </c>
      <c r="K20" s="22">
        <f>IF(ISERROR(VLOOKUP($B20,'Vysledky (9)'!$B$5:$R$52,17,FALSE)),"",VLOOKUP($B20,'Vysledky (9)'!$B$5:$R$52,17,FALSE))</f>
        <v>24</v>
      </c>
      <c r="L20" s="22">
        <f>IF(ISERROR(VLOOKUP($B20,'Vysledky (10)'!$B$5:$R$52,17,FALSE)),"",VLOOKUP($B20,'Vysledky (10)'!$B$5:$R$52,17,FALSE))</f>
      </c>
      <c r="M20" s="23">
        <f>U20</f>
        <v>171</v>
      </c>
      <c r="N20" s="24"/>
      <c r="O20">
        <f>SUM(C20:L20)</f>
        <v>209</v>
      </c>
      <c r="P20">
        <f>COUNT(C20:L20)</f>
        <v>9</v>
      </c>
      <c r="Q20" s="25">
        <f>IF($P20&gt;Q$3,MIN($C20:$L20),0)</f>
        <v>11</v>
      </c>
      <c r="R20" s="25">
        <f>IF($P20&gt;R$3,SMALL($C20:$L20,R$2),0)</f>
        <v>13</v>
      </c>
      <c r="S20" s="25">
        <f>IF($P20&gt;S$3,SMALL($C20:$L20,S$2),0)</f>
        <v>14</v>
      </c>
      <c r="T20" s="25">
        <f>IF($P20&gt;T$3,SMALL($C20:$L20,T$2),0)</f>
        <v>0</v>
      </c>
      <c r="U20">
        <f>O20-SUM(Q20:T20)</f>
        <v>171</v>
      </c>
      <c r="V20">
        <f>U20*V$4</f>
        <v>171000000000000</v>
      </c>
      <c r="W20" s="40">
        <f>IF(ISERROR(LARGE($C20:$L20,W$5)),0,LARGE($C20:$L20,W$5))*W$4</f>
        <v>500000000000</v>
      </c>
      <c r="X20" s="40">
        <f>IF(ISERROR(LARGE($C20:$L20,X$5)),0,LARGE($C20:$L20,X$5))*X$4</f>
        <v>3200000000</v>
      </c>
      <c r="Y20" s="40">
        <f>IF(ISERROR(LARGE($C20:$L20,Y$5)),0,LARGE($C20:$L20,Y$5))*Y$4</f>
        <v>24000000</v>
      </c>
      <c r="Z20" s="40">
        <f>IF(ISERROR(LARGE($C20:$L20,Z$5)),0,LARGE($C20:$L20,Z$5))*Z$4</f>
        <v>220000</v>
      </c>
      <c r="AA20" s="40">
        <f>IF(ISERROR(LARGE($C20:$L20,AA$5)),0,LARGE($C20:$L20,AA$5))*AA$4</f>
        <v>2200</v>
      </c>
      <c r="AB20" s="40">
        <f>IF(ISERROR(LARGE($C20:$L20,AB$5)),0,LARGE($C20:$L20,AB$5))*AB$4</f>
        <v>21</v>
      </c>
      <c r="AC20" s="41">
        <f>SUM(V20:AB20)</f>
        <v>171503224222221</v>
      </c>
      <c r="AD20" s="42">
        <f>RANK(AC20,AC$6:AC$53)</f>
        <v>15</v>
      </c>
    </row>
    <row r="21" spans="1:30" ht="12.75" customHeight="1">
      <c r="A21" s="20">
        <f t="shared" si="2"/>
        <v>16</v>
      </c>
      <c r="B21" s="21" t="s">
        <v>54</v>
      </c>
      <c r="C21" s="22">
        <f>IF(ISERROR(VLOOKUP($B21,'Vysledky (1)'!$B$5:$R$52,17,FALSE)),"",VLOOKUP($B21,'Vysledky (1)'!$B$5:$R$52,17,FALSE))</f>
        <v>18</v>
      </c>
      <c r="D21" s="22">
        <f>IF(ISERROR(VLOOKUP($B21,'Vysledky (2)'!$B$5:$R$52,17,FALSE)),"",VLOOKUP($B21,'Vysledky (2)'!$B$5:$R$52,17,FALSE))</f>
        <v>36</v>
      </c>
      <c r="E21" s="22">
        <f>IF(ISERROR(VLOOKUP($B21,'Vysledky (3)'!$B$5:$R$52,17,FALSE)),"",VLOOKUP($B21,'Vysledky (3)'!$B$5:$R$52,17,FALSE))</f>
      </c>
      <c r="F21" s="22">
        <f>IF(ISERROR(VLOOKUP($B21,'Vysledky (4)'!$B$5:$R$52,17,FALSE)),"",VLOOKUP($B21,'Vysledky (4)'!$B$5:$R$52,17,FALSE))</f>
        <v>26</v>
      </c>
      <c r="G21" s="22">
        <f>IF(ISERROR(VLOOKUP($B21,'Vysledky (5)'!$B$5:$R$52,17,FALSE)),"",VLOOKUP($B21,'Vysledky (5)'!$B$5:$R$52,17,FALSE))</f>
        <v>19</v>
      </c>
      <c r="H21" s="22">
        <f>IF(ISERROR(VLOOKUP($B21,'Vysledky (6)'!$B$5:$R$52,17,FALSE)),"",VLOOKUP($B21,'Vysledky (6)'!$B$5:$R$52,17,FALSE))</f>
        <v>23</v>
      </c>
      <c r="I21" s="22">
        <f>IF(ISERROR(VLOOKUP($B21,'Vysledky (7)'!$B$5:$R$52,17,FALSE)),"",VLOOKUP($B21,'Vysledky (7)'!$B$5:$R$52,17,FALSE))</f>
        <v>36</v>
      </c>
      <c r="J21" s="22">
        <f>IF(ISERROR(VLOOKUP($B21,'Vysledky (8)'!$B$5:$R$52,17,FALSE)),"",VLOOKUP($B21,'Vysledky (8)'!$B$5:$R$52,17,FALSE))</f>
        <v>15</v>
      </c>
      <c r="K21" s="22">
        <f>IF(ISERROR(VLOOKUP($B21,'Vysledky (9)'!$B$5:$R$52,17,FALSE)),"",VLOOKUP($B21,'Vysledky (9)'!$B$5:$R$52,17,FALSE))</f>
      </c>
      <c r="L21" s="22">
        <f>IF(ISERROR(VLOOKUP($B21,'Vysledky (10)'!$B$5:$R$52,17,FALSE)),"",VLOOKUP($B21,'Vysledky (10)'!$B$5:$R$52,17,FALSE))</f>
      </c>
      <c r="M21" s="23">
        <f>U21</f>
        <v>158</v>
      </c>
      <c r="N21" s="24"/>
      <c r="O21">
        <f>SUM(C21:L21)</f>
        <v>173</v>
      </c>
      <c r="P21">
        <f>COUNT(C21:L21)</f>
        <v>7</v>
      </c>
      <c r="Q21" s="25">
        <f>IF($P21&gt;Q$3,MIN($C21:$L21),0)</f>
        <v>15</v>
      </c>
      <c r="R21" s="25">
        <f>IF($P21&gt;R$3,SMALL($C21:$L21,R$2),0)</f>
        <v>0</v>
      </c>
      <c r="S21" s="25">
        <f>IF($P21&gt;S$3,SMALL($C21:$L21,S$2),0)</f>
        <v>0</v>
      </c>
      <c r="T21" s="25">
        <f>IF($P21&gt;T$3,SMALL($C21:$L21,T$2),0)</f>
        <v>0</v>
      </c>
      <c r="U21">
        <f>O21-SUM(Q21:T21)</f>
        <v>158</v>
      </c>
      <c r="V21">
        <f>U21*V$4</f>
        <v>158000000000000</v>
      </c>
      <c r="W21" s="40">
        <f>IF(ISERROR(LARGE($C21:$L21,W$5)),0,LARGE($C21:$L21,W$5))*W$4</f>
        <v>360000000000</v>
      </c>
      <c r="X21" s="40">
        <f>IF(ISERROR(LARGE($C21:$L21,X$5)),0,LARGE($C21:$L21,X$5))*X$4</f>
        <v>3600000000</v>
      </c>
      <c r="Y21" s="40">
        <f>IF(ISERROR(LARGE($C21:$L21,Y$5)),0,LARGE($C21:$L21,Y$5))*Y$4</f>
        <v>26000000</v>
      </c>
      <c r="Z21" s="40">
        <f>IF(ISERROR(LARGE($C21:$L21,Z$5)),0,LARGE($C21:$L21,Z$5))*Z$4</f>
        <v>230000</v>
      </c>
      <c r="AA21" s="40">
        <f>IF(ISERROR(LARGE($C21:$L21,AA$5)),0,LARGE($C21:$L21,AA$5))*AA$4</f>
        <v>1900</v>
      </c>
      <c r="AB21" s="40">
        <f>IF(ISERROR(LARGE($C21:$L21,AB$5)),0,LARGE($C21:$L21,AB$5))*AB$4</f>
        <v>18</v>
      </c>
      <c r="AC21" s="41">
        <f>SUM(V21:AB21)</f>
        <v>158363626231918</v>
      </c>
      <c r="AD21" s="42">
        <f>RANK(AC21,AC$6:AC$53)</f>
        <v>16</v>
      </c>
    </row>
    <row r="22" spans="1:30" ht="12.75" customHeight="1">
      <c r="A22" s="20">
        <f t="shared" si="2"/>
        <v>17</v>
      </c>
      <c r="B22" s="21" t="s">
        <v>13</v>
      </c>
      <c r="C22" s="22">
        <f>IF(ISERROR(VLOOKUP($B22,'Vysledky (1)'!$B$5:$R$52,17,FALSE)),"",VLOOKUP($B22,'Vysledky (1)'!$B$5:$R$52,17,FALSE))</f>
        <v>55</v>
      </c>
      <c r="D22" s="22">
        <f>IF(ISERROR(VLOOKUP($B22,'Vysledky (2)'!$B$5:$R$52,17,FALSE)),"",VLOOKUP($B22,'Vysledky (2)'!$B$5:$R$52,17,FALSE))</f>
        <v>60</v>
      </c>
      <c r="E22" s="22">
        <f>IF(ISERROR(VLOOKUP($B22,'Vysledky (3)'!$B$5:$R$52,17,FALSE)),"",VLOOKUP($B22,'Vysledky (3)'!$B$5:$R$52,17,FALSE))</f>
        <v>39</v>
      </c>
      <c r="F22" s="22">
        <f>IF(ISERROR(VLOOKUP($B22,'Vysledky (4)'!$B$5:$R$52,17,FALSE)),"",VLOOKUP($B22,'Vysledky (4)'!$B$5:$R$52,17,FALSE))</f>
      </c>
      <c r="G22" s="22">
        <f>IF(ISERROR(VLOOKUP($B22,'Vysledky (5)'!$B$5:$R$52,17,FALSE)),"",VLOOKUP($B22,'Vysledky (5)'!$B$5:$R$52,17,FALSE))</f>
      </c>
      <c r="H22" s="22">
        <f>IF(ISERROR(VLOOKUP($B22,'Vysledky (6)'!$B$5:$R$52,17,FALSE)),"",VLOOKUP($B22,'Vysledky (6)'!$B$5:$R$52,17,FALSE))</f>
      </c>
      <c r="I22" s="22">
        <f>IF(ISERROR(VLOOKUP($B22,'Vysledky (7)'!$B$5:$R$52,17,FALSE)),"",VLOOKUP($B22,'Vysledky (7)'!$B$5:$R$52,17,FALSE))</f>
      </c>
      <c r="J22" s="22">
        <f>IF(ISERROR(VLOOKUP($B22,'Vysledky (8)'!$B$5:$R$52,17,FALSE)),"",VLOOKUP($B22,'Vysledky (8)'!$B$5:$R$52,17,FALSE))</f>
      </c>
      <c r="K22" s="22">
        <f>IF(ISERROR(VLOOKUP($B22,'Vysledky (9)'!$B$5:$R$52,17,FALSE)),"",VLOOKUP($B22,'Vysledky (9)'!$B$5:$R$52,17,FALSE))</f>
      </c>
      <c r="L22" s="22">
        <f>IF(ISERROR(VLOOKUP($B22,'Vysledky (10)'!$B$5:$R$52,17,FALSE)),"",VLOOKUP($B22,'Vysledky (10)'!$B$5:$R$52,17,FALSE))</f>
      </c>
      <c r="M22" s="23">
        <f>U22</f>
        <v>154</v>
      </c>
      <c r="N22" s="24"/>
      <c r="O22">
        <f>SUM(C22:L22)</f>
        <v>154</v>
      </c>
      <c r="P22">
        <f>COUNT(C22:L22)</f>
        <v>3</v>
      </c>
      <c r="Q22" s="25">
        <f>IF($P22&gt;Q$3,MIN($C22:$L22),0)</f>
        <v>0</v>
      </c>
      <c r="R22" s="25">
        <f>IF($P22&gt;R$3,SMALL($C22:$L22,R$2),0)</f>
        <v>0</v>
      </c>
      <c r="S22" s="25">
        <f>IF($P22&gt;S$3,SMALL($C22:$L22,S$2),0)</f>
        <v>0</v>
      </c>
      <c r="T22" s="25">
        <f>IF($P22&gt;T$3,SMALL($C22:$L22,T$2),0)</f>
        <v>0</v>
      </c>
      <c r="U22">
        <f>O22-SUM(Q22:T22)</f>
        <v>154</v>
      </c>
      <c r="V22">
        <f>U22*V$4</f>
        <v>154000000000000</v>
      </c>
      <c r="W22" s="40">
        <f>IF(ISERROR(LARGE($C22:$L22,W$5)),0,LARGE($C22:$L22,W$5))*W$4</f>
        <v>600000000000</v>
      </c>
      <c r="X22" s="40">
        <f>IF(ISERROR(LARGE($C22:$L22,X$5)),0,LARGE($C22:$L22,X$5))*X$4</f>
        <v>5500000000</v>
      </c>
      <c r="Y22" s="40">
        <f>IF(ISERROR(LARGE($C22:$L22,Y$5)),0,LARGE($C22:$L22,Y$5))*Y$4</f>
        <v>39000000</v>
      </c>
      <c r="Z22" s="40">
        <f>IF(ISERROR(LARGE($C22:$L22,Z$5)),0,LARGE($C22:$L22,Z$5))*Z$4</f>
        <v>0</v>
      </c>
      <c r="AA22" s="40">
        <f>IF(ISERROR(LARGE($C22:$L22,AA$5)),0,LARGE($C22:$L22,AA$5))*AA$4</f>
        <v>0</v>
      </c>
      <c r="AB22" s="40">
        <f>IF(ISERROR(LARGE($C22:$L22,AB$5)),0,LARGE($C22:$L22,AB$5))*AB$4</f>
        <v>0</v>
      </c>
      <c r="AC22" s="41">
        <f>SUM(V22:AB22)</f>
        <v>154605539000000</v>
      </c>
      <c r="AD22" s="42">
        <f>RANK(AC22,AC$6:AC$53)</f>
        <v>17</v>
      </c>
    </row>
    <row r="23" spans="1:30" ht="12.75" customHeight="1">
      <c r="A23" s="20">
        <f t="shared" si="2"/>
        <v>18</v>
      </c>
      <c r="B23" s="21" t="s">
        <v>71</v>
      </c>
      <c r="C23" s="22">
        <f>IF(ISERROR(VLOOKUP($B23,'Vysledky (1)'!$B$5:$R$52,17,FALSE)),"",VLOOKUP($B23,'Vysledky (1)'!$B$5:$R$52,17,FALSE))</f>
        <v>7</v>
      </c>
      <c r="D23" s="22">
        <f>IF(ISERROR(VLOOKUP($B23,'Vysledky (2)'!$B$5:$R$52,17,FALSE)),"",VLOOKUP($B23,'Vysledky (2)'!$B$5:$R$52,17,FALSE))</f>
        <v>18</v>
      </c>
      <c r="E23" s="22">
        <f>IF(ISERROR(VLOOKUP($B23,'Vysledky (3)'!$B$5:$R$52,17,FALSE)),"",VLOOKUP($B23,'Vysledky (3)'!$B$5:$R$52,17,FALSE))</f>
        <v>42</v>
      </c>
      <c r="F23" s="22">
        <f>IF(ISERROR(VLOOKUP($B23,'Vysledky (4)'!$B$5:$R$52,17,FALSE)),"",VLOOKUP($B23,'Vysledky (4)'!$B$5:$R$52,17,FALSE))</f>
        <v>30</v>
      </c>
      <c r="G23" s="22">
        <f>IF(ISERROR(VLOOKUP($B23,'Vysledky (5)'!$B$5:$R$52,17,FALSE)),"",VLOOKUP($B23,'Vysledky (5)'!$B$5:$R$52,17,FALSE))</f>
        <v>36</v>
      </c>
      <c r="H23" s="22">
        <f>IF(ISERROR(VLOOKUP($B23,'Vysledky (6)'!$B$5:$R$52,17,FALSE)),"",VLOOKUP($B23,'Vysledky (6)'!$B$5:$R$52,17,FALSE))</f>
        <v>9</v>
      </c>
      <c r="I23" s="22">
        <f>IF(ISERROR(VLOOKUP($B23,'Vysledky (7)'!$B$5:$R$52,17,FALSE)),"",VLOOKUP($B23,'Vysledky (7)'!$B$5:$R$52,17,FALSE))</f>
        <v>16</v>
      </c>
      <c r="J23" s="22">
        <f>IF(ISERROR(VLOOKUP($B23,'Vysledky (8)'!$B$5:$R$52,17,FALSE)),"",VLOOKUP($B23,'Vysledky (8)'!$B$5:$R$52,17,FALSE))</f>
      </c>
      <c r="K23" s="22">
        <f>IF(ISERROR(VLOOKUP($B23,'Vysledky (9)'!$B$5:$R$52,17,FALSE)),"",VLOOKUP($B23,'Vysledky (9)'!$B$5:$R$52,17,FALSE))</f>
      </c>
      <c r="L23" s="22">
        <f>IF(ISERROR(VLOOKUP($B23,'Vysledky (10)'!$B$5:$R$52,17,FALSE)),"",VLOOKUP($B23,'Vysledky (10)'!$B$5:$R$52,17,FALSE))</f>
      </c>
      <c r="M23" s="23">
        <f>U23</f>
        <v>151</v>
      </c>
      <c r="N23" s="24"/>
      <c r="O23">
        <f>SUM(C23:L23)</f>
        <v>158</v>
      </c>
      <c r="P23">
        <f>COUNT(C23:L23)</f>
        <v>7</v>
      </c>
      <c r="Q23" s="25">
        <f>IF($P23&gt;Q$3,MIN($C23:$L23),0)</f>
        <v>7</v>
      </c>
      <c r="R23" s="25">
        <f>IF($P23&gt;R$3,SMALL($C23:$L23,R$2),0)</f>
        <v>0</v>
      </c>
      <c r="S23" s="25">
        <f>IF($P23&gt;S$3,SMALL($C23:$L23,S$2),0)</f>
        <v>0</v>
      </c>
      <c r="T23" s="25">
        <f>IF($P23&gt;T$3,SMALL($C23:$L23,T$2),0)</f>
        <v>0</v>
      </c>
      <c r="U23">
        <f>O23-SUM(Q23:T23)</f>
        <v>151</v>
      </c>
      <c r="V23">
        <f>U23*V$4</f>
        <v>151000000000000</v>
      </c>
      <c r="W23" s="40">
        <f>IF(ISERROR(LARGE($C23:$L23,W$5)),0,LARGE($C23:$L23,W$5))*W$4</f>
        <v>420000000000</v>
      </c>
      <c r="X23" s="40">
        <f>IF(ISERROR(LARGE($C23:$L23,X$5)),0,LARGE($C23:$L23,X$5))*X$4</f>
        <v>3600000000</v>
      </c>
      <c r="Y23" s="40">
        <f>IF(ISERROR(LARGE($C23:$L23,Y$5)),0,LARGE($C23:$L23,Y$5))*Y$4</f>
        <v>30000000</v>
      </c>
      <c r="Z23" s="40">
        <f>IF(ISERROR(LARGE($C23:$L23,Z$5)),0,LARGE($C23:$L23,Z$5))*Z$4</f>
        <v>180000</v>
      </c>
      <c r="AA23" s="40">
        <f>IF(ISERROR(LARGE($C23:$L23,AA$5)),0,LARGE($C23:$L23,AA$5))*AA$4</f>
        <v>1600</v>
      </c>
      <c r="AB23" s="40">
        <f>IF(ISERROR(LARGE($C23:$L23,AB$5)),0,LARGE($C23:$L23,AB$5))*AB$4</f>
        <v>9</v>
      </c>
      <c r="AC23" s="41">
        <f>SUM(V23:AB23)</f>
        <v>151423630181609</v>
      </c>
      <c r="AD23" s="42">
        <f>RANK(AC23,AC$6:AC$53)</f>
        <v>18</v>
      </c>
    </row>
    <row r="24" spans="1:30" ht="12.75" customHeight="1">
      <c r="A24" s="20">
        <f t="shared" si="2"/>
        <v>19</v>
      </c>
      <c r="B24" s="21" t="s">
        <v>26</v>
      </c>
      <c r="C24" s="22">
        <f>IF(ISERROR(VLOOKUP($B24,'Vysledky (1)'!$B$5:$R$52,17,FALSE)),"",VLOOKUP($B24,'Vysledky (1)'!$B$5:$R$52,17,FALSE))</f>
        <v>39</v>
      </c>
      <c r="D24" s="22">
        <f>IF(ISERROR(VLOOKUP($B24,'Vysledky (2)'!$B$5:$R$52,17,FALSE)),"",VLOOKUP($B24,'Vysledky (2)'!$B$5:$R$52,17,FALSE))</f>
      </c>
      <c r="E24" s="22">
        <f>IF(ISERROR(VLOOKUP($B24,'Vysledky (3)'!$B$5:$R$52,17,FALSE)),"",VLOOKUP($B24,'Vysledky (3)'!$B$5:$R$52,17,FALSE))</f>
        <v>22</v>
      </c>
      <c r="F24" s="22">
        <f>IF(ISERROR(VLOOKUP($B24,'Vysledky (4)'!$B$5:$R$52,17,FALSE)),"",VLOOKUP($B24,'Vysledky (4)'!$B$5:$R$52,17,FALSE))</f>
      </c>
      <c r="G24" s="22">
        <f>IF(ISERROR(VLOOKUP($B24,'Vysledky (5)'!$B$5:$R$52,17,FALSE)),"",VLOOKUP($B24,'Vysledky (5)'!$B$5:$R$52,17,FALSE))</f>
        <v>16</v>
      </c>
      <c r="H24" s="22">
        <f>IF(ISERROR(VLOOKUP($B24,'Vysledky (6)'!$B$5:$R$52,17,FALSE)),"",VLOOKUP($B24,'Vysledky (6)'!$B$5:$R$52,17,FALSE))</f>
        <v>45</v>
      </c>
      <c r="I24" s="22">
        <f>IF(ISERROR(VLOOKUP($B24,'Vysledky (7)'!$B$5:$R$52,17,FALSE)),"",VLOOKUP($B24,'Vysledky (7)'!$B$5:$R$52,17,FALSE))</f>
        <v>14</v>
      </c>
      <c r="J24" s="22">
        <f>IF(ISERROR(VLOOKUP($B24,'Vysledky (8)'!$B$5:$R$52,17,FALSE)),"",VLOOKUP($B24,'Vysledky (8)'!$B$5:$R$52,17,FALSE))</f>
        <v>14</v>
      </c>
      <c r="K24" s="22">
        <f>IF(ISERROR(VLOOKUP($B24,'Vysledky (9)'!$B$5:$R$52,17,FALSE)),"",VLOOKUP($B24,'Vysledky (9)'!$B$5:$R$52,17,FALSE))</f>
        <v>14</v>
      </c>
      <c r="L24" s="22">
        <f>IF(ISERROR(VLOOKUP($B24,'Vysledky (10)'!$B$5:$R$52,17,FALSE)),"",VLOOKUP($B24,'Vysledky (10)'!$B$5:$R$52,17,FALSE))</f>
      </c>
      <c r="M24" s="23">
        <f>U24</f>
        <v>150</v>
      </c>
      <c r="N24" s="24"/>
      <c r="O24">
        <f>SUM(C24:L24)</f>
        <v>164</v>
      </c>
      <c r="P24">
        <f>COUNT(C24:L24)</f>
        <v>7</v>
      </c>
      <c r="Q24" s="25">
        <f>IF($P24&gt;Q$3,MIN($C24:$L24),0)</f>
        <v>14</v>
      </c>
      <c r="R24" s="25">
        <f>IF($P24&gt;R$3,SMALL($C24:$L24,R$2),0)</f>
        <v>0</v>
      </c>
      <c r="S24" s="25">
        <f>IF($P24&gt;S$3,SMALL($C24:$L24,S$2),0)</f>
        <v>0</v>
      </c>
      <c r="T24" s="25">
        <f>IF($P24&gt;T$3,SMALL($C24:$L24,T$2),0)</f>
        <v>0</v>
      </c>
      <c r="U24">
        <f>O24-SUM(Q24:T24)</f>
        <v>150</v>
      </c>
      <c r="V24">
        <f>U24*V$4</f>
        <v>150000000000000</v>
      </c>
      <c r="W24" s="40">
        <f>IF(ISERROR(LARGE($C24:$L24,W$5)),0,LARGE($C24:$L24,W$5))*W$4</f>
        <v>450000000000</v>
      </c>
      <c r="X24" s="40">
        <f>IF(ISERROR(LARGE($C24:$L24,X$5)),0,LARGE($C24:$L24,X$5))*X$4</f>
        <v>3900000000</v>
      </c>
      <c r="Y24" s="40">
        <f>IF(ISERROR(LARGE($C24:$L24,Y$5)),0,LARGE($C24:$L24,Y$5))*Y$4</f>
        <v>22000000</v>
      </c>
      <c r="Z24" s="40">
        <f>IF(ISERROR(LARGE($C24:$L24,Z$5)),0,LARGE($C24:$L24,Z$5))*Z$4</f>
        <v>160000</v>
      </c>
      <c r="AA24" s="40">
        <f>IF(ISERROR(LARGE($C24:$L24,AA$5)),0,LARGE($C24:$L24,AA$5))*AA$4</f>
        <v>1400</v>
      </c>
      <c r="AB24" s="40">
        <f>IF(ISERROR(LARGE($C24:$L24,AB$5)),0,LARGE($C24:$L24,AB$5))*AB$4</f>
        <v>14</v>
      </c>
      <c r="AC24" s="41">
        <f>SUM(V24:AB24)</f>
        <v>150453922161414</v>
      </c>
      <c r="AD24" s="42">
        <f>RANK(AC24,AC$6:AC$53)</f>
        <v>19</v>
      </c>
    </row>
    <row r="25" spans="1:30" ht="12.75" customHeight="1">
      <c r="A25" s="20">
        <f t="shared" si="2"/>
        <v>20</v>
      </c>
      <c r="B25" s="26" t="s">
        <v>18</v>
      </c>
      <c r="C25" s="22">
        <f>IF(ISERROR(VLOOKUP($B25,'Vysledky (1)'!$B$5:$R$52,17,FALSE)),"",VLOOKUP($B25,'Vysledky (1)'!$B$5:$R$52,17,FALSE))</f>
        <v>60</v>
      </c>
      <c r="D25" s="22">
        <f>IF(ISERROR(VLOOKUP($B25,'Vysledky (2)'!$B$5:$R$52,17,FALSE)),"",VLOOKUP($B25,'Vysledky (2)'!$B$5:$R$52,17,FALSE))</f>
        <v>15</v>
      </c>
      <c r="E25" s="22">
        <f>IF(ISERROR(VLOOKUP($B25,'Vysledky (3)'!$B$5:$R$52,17,FALSE)),"",VLOOKUP($B25,'Vysledky (3)'!$B$5:$R$52,17,FALSE))</f>
        <v>17</v>
      </c>
      <c r="F25" s="22">
        <f>IF(ISERROR(VLOOKUP($B25,'Vysledky (4)'!$B$5:$R$52,17,FALSE)),"",VLOOKUP($B25,'Vysledky (4)'!$B$5:$R$52,17,FALSE))</f>
        <v>23</v>
      </c>
      <c r="G25" s="22">
        <f>IF(ISERROR(VLOOKUP($B25,'Vysledky (5)'!$B$5:$R$52,17,FALSE)),"",VLOOKUP($B25,'Vysledky (5)'!$B$5:$R$52,17,FALSE))</f>
        <v>15</v>
      </c>
      <c r="H25" s="22">
        <f>IF(ISERROR(VLOOKUP($B25,'Vysledky (6)'!$B$5:$R$52,17,FALSE)),"",VLOOKUP($B25,'Vysledky (6)'!$B$5:$R$52,17,FALSE))</f>
        <v>15</v>
      </c>
      <c r="I25" s="22">
        <f>IF(ISERROR(VLOOKUP($B25,'Vysledky (7)'!$B$5:$R$52,17,FALSE)),"",VLOOKUP($B25,'Vysledky (7)'!$B$5:$R$52,17,FALSE))</f>
      </c>
      <c r="J25" s="22">
        <f>IF(ISERROR(VLOOKUP($B25,'Vysledky (8)'!$B$5:$R$52,17,FALSE)),"",VLOOKUP($B25,'Vysledky (8)'!$B$5:$R$52,17,FALSE))</f>
      </c>
      <c r="K25" s="22">
        <f>IF(ISERROR(VLOOKUP($B25,'Vysledky (9)'!$B$5:$R$52,17,FALSE)),"",VLOOKUP($B25,'Vysledky (9)'!$B$5:$R$52,17,FALSE))</f>
        <v>17</v>
      </c>
      <c r="L25" s="22">
        <f>IF(ISERROR(VLOOKUP($B25,'Vysledky (10)'!$B$5:$R$52,17,FALSE)),"",VLOOKUP($B25,'Vysledky (10)'!$B$5:$R$52,17,FALSE))</f>
      </c>
      <c r="M25" s="23">
        <f>U25</f>
        <v>147</v>
      </c>
      <c r="N25" s="24"/>
      <c r="O25">
        <f>SUM(C25:L25)</f>
        <v>162</v>
      </c>
      <c r="P25">
        <f>COUNT(C25:L25)</f>
        <v>7</v>
      </c>
      <c r="Q25" s="25">
        <f>IF($P25&gt;Q$3,MIN($C25:$L25),0)</f>
        <v>15</v>
      </c>
      <c r="R25" s="25">
        <f>IF($P25&gt;R$3,SMALL($C25:$L25,R$2),0)</f>
        <v>0</v>
      </c>
      <c r="S25" s="25">
        <f>IF($P25&gt;S$3,SMALL($C25:$L25,S$2),0)</f>
        <v>0</v>
      </c>
      <c r="T25" s="25">
        <f>IF($P25&gt;T$3,SMALL($C25:$L25,T$2),0)</f>
        <v>0</v>
      </c>
      <c r="U25">
        <f>O25-SUM(Q25:T25)</f>
        <v>147</v>
      </c>
      <c r="V25">
        <f>U25*V$4</f>
        <v>147000000000000</v>
      </c>
      <c r="W25" s="40">
        <f>IF(ISERROR(LARGE($C25:$L25,W$5)),0,LARGE($C25:$L25,W$5))*W$4</f>
        <v>600000000000</v>
      </c>
      <c r="X25" s="40">
        <f>IF(ISERROR(LARGE($C25:$L25,X$5)),0,LARGE($C25:$L25,X$5))*X$4</f>
        <v>2300000000</v>
      </c>
      <c r="Y25" s="40">
        <f>IF(ISERROR(LARGE($C25:$L25,Y$5)),0,LARGE($C25:$L25,Y$5))*Y$4</f>
        <v>17000000</v>
      </c>
      <c r="Z25" s="40">
        <f>IF(ISERROR(LARGE($C25:$L25,Z$5)),0,LARGE($C25:$L25,Z$5))*Z$4</f>
        <v>170000</v>
      </c>
      <c r="AA25" s="40">
        <f>IF(ISERROR(LARGE($C25:$L25,AA$5)),0,LARGE($C25:$L25,AA$5))*AA$4</f>
        <v>1500</v>
      </c>
      <c r="AB25" s="40">
        <f>IF(ISERROR(LARGE($C25:$L25,AB$5)),0,LARGE($C25:$L25,AB$5))*AB$4</f>
        <v>15</v>
      </c>
      <c r="AC25" s="41">
        <f>SUM(V25:AB25)</f>
        <v>147602317171515</v>
      </c>
      <c r="AD25" s="42">
        <f>RANK(AC25,AC$6:AC$53)</f>
        <v>20</v>
      </c>
    </row>
    <row r="26" spans="1:30" ht="12.75" customHeight="1">
      <c r="A26" s="20">
        <f t="shared" si="2"/>
        <v>21</v>
      </c>
      <c r="B26" s="21" t="s">
        <v>17</v>
      </c>
      <c r="C26" s="22">
        <f>IF(ISERROR(VLOOKUP($B26,'Vysledky (1)'!$B$5:$R$52,17,FALSE)),"",VLOOKUP($B26,'Vysledky (1)'!$B$5:$R$52,17,FALSE))</f>
        <v>14</v>
      </c>
      <c r="D26" s="22">
        <f>IF(ISERROR(VLOOKUP($B26,'Vysledky (2)'!$B$5:$R$52,17,FALSE)),"",VLOOKUP($B26,'Vysledky (2)'!$B$5:$R$52,17,FALSE))</f>
      </c>
      <c r="E26" s="22">
        <f>IF(ISERROR(VLOOKUP($B26,'Vysledky (3)'!$B$5:$R$52,17,FALSE)),"",VLOOKUP($B26,'Vysledky (3)'!$B$5:$R$52,17,FALSE))</f>
        <v>28</v>
      </c>
      <c r="F26" s="22">
        <f>IF(ISERROR(VLOOKUP($B26,'Vysledky (4)'!$B$5:$R$52,17,FALSE)),"",VLOOKUP($B26,'Vysledky (4)'!$B$5:$R$52,17,FALSE))</f>
        <v>10</v>
      </c>
      <c r="G26" s="22">
        <f>IF(ISERROR(VLOOKUP($B26,'Vysledky (5)'!$B$5:$R$52,17,FALSE)),"",VLOOKUP($B26,'Vysledky (5)'!$B$5:$R$52,17,FALSE))</f>
        <v>42</v>
      </c>
      <c r="H26" s="22">
        <f>IF(ISERROR(VLOOKUP($B26,'Vysledky (6)'!$B$5:$R$52,17,FALSE)),"",VLOOKUP($B26,'Vysledky (6)'!$B$5:$R$52,17,FALSE))</f>
        <v>11</v>
      </c>
      <c r="I26" s="22">
        <f>IF(ISERROR(VLOOKUP($B26,'Vysledky (7)'!$B$5:$R$52,17,FALSE)),"",VLOOKUP($B26,'Vysledky (7)'!$B$5:$R$52,17,FALSE))</f>
      </c>
      <c r="J26" s="22">
        <f>IF(ISERROR(VLOOKUP($B26,'Vysledky (8)'!$B$5:$R$52,17,FALSE)),"",VLOOKUP($B26,'Vysledky (8)'!$B$5:$R$52,17,FALSE))</f>
        <v>17</v>
      </c>
      <c r="K26" s="22">
        <f>IF(ISERROR(VLOOKUP($B26,'Vysledky (9)'!$B$5:$R$52,17,FALSE)),"",VLOOKUP($B26,'Vysledky (9)'!$B$5:$R$52,17,FALSE))</f>
        <v>30</v>
      </c>
      <c r="L26" s="22">
        <f>IF(ISERROR(VLOOKUP($B26,'Vysledky (10)'!$B$5:$R$52,17,FALSE)),"",VLOOKUP($B26,'Vysledky (10)'!$B$5:$R$52,17,FALSE))</f>
      </c>
      <c r="M26" s="23">
        <f>U26</f>
        <v>142</v>
      </c>
      <c r="N26" s="24"/>
      <c r="O26">
        <f>SUM(C26:L26)</f>
        <v>152</v>
      </c>
      <c r="P26">
        <f>COUNT(C26:L26)</f>
        <v>7</v>
      </c>
      <c r="Q26" s="25">
        <f>IF($P26&gt;Q$3,MIN($C26:$L26),0)</f>
        <v>10</v>
      </c>
      <c r="R26" s="25">
        <f>IF($P26&gt;R$3,SMALL($C26:$L26,R$2),0)</f>
        <v>0</v>
      </c>
      <c r="S26" s="25">
        <f>IF($P26&gt;S$3,SMALL($C26:$L26,S$2),0)</f>
        <v>0</v>
      </c>
      <c r="T26" s="25">
        <f>IF($P26&gt;T$3,SMALL($C26:$L26,T$2),0)</f>
        <v>0</v>
      </c>
      <c r="U26">
        <f>O26-SUM(Q26:T26)</f>
        <v>142</v>
      </c>
      <c r="V26">
        <f>U26*V$4</f>
        <v>142000000000000</v>
      </c>
      <c r="W26" s="40">
        <f>IF(ISERROR(LARGE($C26:$L26,W$5)),0,LARGE($C26:$L26,W$5))*W$4</f>
        <v>420000000000</v>
      </c>
      <c r="X26" s="40">
        <f>IF(ISERROR(LARGE($C26:$L26,X$5)),0,LARGE($C26:$L26,X$5))*X$4</f>
        <v>3000000000</v>
      </c>
      <c r="Y26" s="40">
        <f>IF(ISERROR(LARGE($C26:$L26,Y$5)),0,LARGE($C26:$L26,Y$5))*Y$4</f>
        <v>28000000</v>
      </c>
      <c r="Z26" s="40">
        <f>IF(ISERROR(LARGE($C26:$L26,Z$5)),0,LARGE($C26:$L26,Z$5))*Z$4</f>
        <v>170000</v>
      </c>
      <c r="AA26" s="40">
        <f>IF(ISERROR(LARGE($C26:$L26,AA$5)),0,LARGE($C26:$L26,AA$5))*AA$4</f>
        <v>1400</v>
      </c>
      <c r="AB26" s="40">
        <f>IF(ISERROR(LARGE($C26:$L26,AB$5)),0,LARGE($C26:$L26,AB$5))*AB$4</f>
        <v>11</v>
      </c>
      <c r="AC26" s="41">
        <f>SUM(V26:AB26)</f>
        <v>142423028171411</v>
      </c>
      <c r="AD26" s="42">
        <f>RANK(AC26,AC$6:AC$53)</f>
        <v>21</v>
      </c>
    </row>
    <row r="27" spans="1:30" ht="12.75" customHeight="1">
      <c r="A27" s="20">
        <f t="shared" si="2"/>
        <v>22</v>
      </c>
      <c r="B27" s="21" t="s">
        <v>58</v>
      </c>
      <c r="C27" s="22">
        <f>IF(ISERROR(VLOOKUP($B27,'Vysledky (1)'!$B$5:$R$52,17,FALSE)),"",VLOOKUP($B27,'Vysledky (1)'!$B$5:$R$52,17,FALSE))</f>
        <v>28</v>
      </c>
      <c r="D27" s="22">
        <f>IF(ISERROR(VLOOKUP($B27,'Vysledky (2)'!$B$5:$R$52,17,FALSE)),"",VLOOKUP($B27,'Vysledky (2)'!$B$5:$R$52,17,FALSE))</f>
        <v>19</v>
      </c>
      <c r="E27" s="22">
        <f>IF(ISERROR(VLOOKUP($B27,'Vysledky (3)'!$B$5:$R$52,17,FALSE)),"",VLOOKUP($B27,'Vysledky (3)'!$B$5:$R$52,17,FALSE))</f>
        <v>6</v>
      </c>
      <c r="F27" s="22">
        <f>IF(ISERROR(VLOOKUP($B27,'Vysledky (4)'!$B$5:$R$52,17,FALSE)),"",VLOOKUP($B27,'Vysledky (4)'!$B$5:$R$52,17,FALSE))</f>
        <v>11</v>
      </c>
      <c r="G27" s="22">
        <f>IF(ISERROR(VLOOKUP($B27,'Vysledky (5)'!$B$5:$R$52,17,FALSE)),"",VLOOKUP($B27,'Vysledky (5)'!$B$5:$R$52,17,FALSE))</f>
        <v>21</v>
      </c>
      <c r="H27" s="22">
        <f>IF(ISERROR(VLOOKUP($B27,'Vysledky (6)'!$B$5:$R$52,17,FALSE)),"",VLOOKUP($B27,'Vysledky (6)'!$B$5:$R$52,17,FALSE))</f>
        <v>28</v>
      </c>
      <c r="I27" s="22">
        <f>IF(ISERROR(VLOOKUP($B27,'Vysledky (7)'!$B$5:$R$52,17,FALSE)),"",VLOOKUP($B27,'Vysledky (7)'!$B$5:$R$52,17,FALSE))</f>
        <v>21</v>
      </c>
      <c r="J27" s="22">
        <f>IF(ISERROR(VLOOKUP($B27,'Vysledky (8)'!$B$5:$R$52,17,FALSE)),"",VLOOKUP($B27,'Vysledky (8)'!$B$5:$R$52,17,FALSE))</f>
        <v>18</v>
      </c>
      <c r="K27" s="22">
        <f>IF(ISERROR(VLOOKUP($B27,'Vysledky (9)'!$B$5:$R$52,17,FALSE)),"",VLOOKUP($B27,'Vysledky (9)'!$B$5:$R$52,17,FALSE))</f>
        <v>22</v>
      </c>
      <c r="L27" s="22">
        <f>IF(ISERROR(VLOOKUP($B27,'Vysledky (10)'!$B$5:$R$52,17,FALSE)),"",VLOOKUP($B27,'Vysledky (10)'!$B$5:$R$52,17,FALSE))</f>
      </c>
      <c r="M27" s="23">
        <f>U27</f>
        <v>139</v>
      </c>
      <c r="N27" s="24"/>
      <c r="O27">
        <f>SUM(C27:L27)</f>
        <v>174</v>
      </c>
      <c r="P27">
        <f>COUNT(C27:L27)</f>
        <v>9</v>
      </c>
      <c r="Q27" s="25">
        <f>IF($P27&gt;Q$3,MIN($C27:$L27),0)</f>
        <v>6</v>
      </c>
      <c r="R27" s="25">
        <f>IF($P27&gt;R$3,SMALL($C27:$L27,R$2),0)</f>
        <v>11</v>
      </c>
      <c r="S27" s="25">
        <f>IF($P27&gt;S$3,SMALL($C27:$L27,S$2),0)</f>
        <v>18</v>
      </c>
      <c r="T27" s="25">
        <f>IF($P27&gt;T$3,SMALL($C27:$L27,T$2),0)</f>
        <v>0</v>
      </c>
      <c r="U27">
        <f>O27-SUM(Q27:T27)</f>
        <v>139</v>
      </c>
      <c r="V27">
        <f>U27*V$4</f>
        <v>139000000000000</v>
      </c>
      <c r="W27" s="40">
        <f>IF(ISERROR(LARGE($C27:$L27,W$5)),0,LARGE($C27:$L27,W$5))*W$4</f>
        <v>280000000000</v>
      </c>
      <c r="X27" s="40">
        <f>IF(ISERROR(LARGE($C27:$L27,X$5)),0,LARGE($C27:$L27,X$5))*X$4</f>
        <v>2800000000</v>
      </c>
      <c r="Y27" s="40">
        <f>IF(ISERROR(LARGE($C27:$L27,Y$5)),0,LARGE($C27:$L27,Y$5))*Y$4</f>
        <v>22000000</v>
      </c>
      <c r="Z27" s="40">
        <f>IF(ISERROR(LARGE($C27:$L27,Z$5)),0,LARGE($C27:$L27,Z$5))*Z$4</f>
        <v>210000</v>
      </c>
      <c r="AA27" s="40">
        <f>IF(ISERROR(LARGE($C27:$L27,AA$5)),0,LARGE($C27:$L27,AA$5))*AA$4</f>
        <v>2100</v>
      </c>
      <c r="AB27" s="40">
        <f>IF(ISERROR(LARGE($C27:$L27,AB$5)),0,LARGE($C27:$L27,AB$5))*AB$4</f>
        <v>19</v>
      </c>
      <c r="AC27" s="41">
        <f>SUM(V27:AB27)</f>
        <v>139282822212119</v>
      </c>
      <c r="AD27" s="42">
        <f>RANK(AC27,AC$6:AC$53)</f>
        <v>22</v>
      </c>
    </row>
    <row r="28" spans="1:30" ht="12.75" customHeight="1">
      <c r="A28" s="20">
        <f t="shared" si="2"/>
        <v>23</v>
      </c>
      <c r="B28" s="21" t="s">
        <v>10</v>
      </c>
      <c r="C28" s="22">
        <f>IF(ISERROR(VLOOKUP($B28,'Vysledky (1)'!$B$5:$R$52,17,FALSE)),"",VLOOKUP($B28,'Vysledky (1)'!$B$5:$R$52,17,FALSE))</f>
        <v>19</v>
      </c>
      <c r="D28" s="22">
        <f>IF(ISERROR(VLOOKUP($B28,'Vysledky (2)'!$B$5:$R$52,17,FALSE)),"",VLOOKUP($B28,'Vysledky (2)'!$B$5:$R$52,17,FALSE))</f>
        <v>17</v>
      </c>
      <c r="E28" s="22">
        <f>IF(ISERROR(VLOOKUP($B28,'Vysledky (3)'!$B$5:$R$52,17,FALSE)),"",VLOOKUP($B28,'Vysledky (3)'!$B$5:$R$52,17,FALSE))</f>
        <v>11</v>
      </c>
      <c r="F28" s="22">
        <f>IF(ISERROR(VLOOKUP($B28,'Vysledky (4)'!$B$5:$R$52,17,FALSE)),"",VLOOKUP($B28,'Vysledky (4)'!$B$5:$R$52,17,FALSE))</f>
        <v>16</v>
      </c>
      <c r="G28" s="22">
        <f>IF(ISERROR(VLOOKUP($B28,'Vysledky (5)'!$B$5:$R$52,17,FALSE)),"",VLOOKUP($B28,'Vysledky (5)'!$B$5:$R$52,17,FALSE))</f>
        <v>20</v>
      </c>
      <c r="H28" s="22">
        <f>IF(ISERROR(VLOOKUP($B28,'Vysledky (6)'!$B$5:$R$52,17,FALSE)),"",VLOOKUP($B28,'Vysledky (6)'!$B$5:$R$52,17,FALSE))</f>
      </c>
      <c r="I28" s="22">
        <f>IF(ISERROR(VLOOKUP($B28,'Vysledky (7)'!$B$5:$R$52,17,FALSE)),"",VLOOKUP($B28,'Vysledky (7)'!$B$5:$R$52,17,FALSE))</f>
        <v>17</v>
      </c>
      <c r="J28" s="22">
        <f>IF(ISERROR(VLOOKUP($B28,'Vysledky (8)'!$B$5:$R$52,17,FALSE)),"",VLOOKUP($B28,'Vysledky (8)'!$B$5:$R$52,17,FALSE))</f>
        <v>20</v>
      </c>
      <c r="K28" s="22">
        <f>IF(ISERROR(VLOOKUP($B28,'Vysledky (9)'!$B$5:$R$52,17,FALSE)),"",VLOOKUP($B28,'Vysledky (9)'!$B$5:$R$52,17,FALSE))</f>
        <v>45</v>
      </c>
      <c r="L28" s="22">
        <f>IF(ISERROR(VLOOKUP($B28,'Vysledky (10)'!$B$5:$R$52,17,FALSE)),"",VLOOKUP($B28,'Vysledky (10)'!$B$5:$R$52,17,FALSE))</f>
      </c>
      <c r="M28" s="23">
        <f>U28</f>
        <v>138</v>
      </c>
      <c r="N28" s="24"/>
      <c r="O28">
        <f>SUM(C28:L28)</f>
        <v>165</v>
      </c>
      <c r="P28">
        <f>COUNT(C28:L28)</f>
        <v>8</v>
      </c>
      <c r="Q28" s="25">
        <f>IF($P28&gt;Q$3,MIN($C28:$L28),0)</f>
        <v>11</v>
      </c>
      <c r="R28" s="25">
        <f>IF($P28&gt;R$3,SMALL($C28:$L28,R$2),0)</f>
        <v>16</v>
      </c>
      <c r="S28" s="25">
        <f>IF($P28&gt;S$3,SMALL($C28:$L28,S$2),0)</f>
        <v>0</v>
      </c>
      <c r="T28" s="25">
        <f>IF($P28&gt;T$3,SMALL($C28:$L28,T$2),0)</f>
        <v>0</v>
      </c>
      <c r="U28">
        <f>O28-SUM(Q28:T28)</f>
        <v>138</v>
      </c>
      <c r="V28">
        <f>U28*V$4</f>
        <v>138000000000000</v>
      </c>
      <c r="W28" s="40">
        <f>IF(ISERROR(LARGE($C28:$L28,W$5)),0,LARGE($C28:$L28,W$5))*W$4</f>
        <v>450000000000</v>
      </c>
      <c r="X28" s="40">
        <f>IF(ISERROR(LARGE($C28:$L28,X$5)),0,LARGE($C28:$L28,X$5))*X$4</f>
        <v>2000000000</v>
      </c>
      <c r="Y28" s="40">
        <f>IF(ISERROR(LARGE($C28:$L28,Y$5)),0,LARGE($C28:$L28,Y$5))*Y$4</f>
        <v>20000000</v>
      </c>
      <c r="Z28" s="40">
        <f>IF(ISERROR(LARGE($C28:$L28,Z$5)),0,LARGE($C28:$L28,Z$5))*Z$4</f>
        <v>190000</v>
      </c>
      <c r="AA28" s="40">
        <f>IF(ISERROR(LARGE($C28:$L28,AA$5)),0,LARGE($C28:$L28,AA$5))*AA$4</f>
        <v>1700</v>
      </c>
      <c r="AB28" s="40">
        <f>IF(ISERROR(LARGE($C28:$L28,AB$5)),0,LARGE($C28:$L28,AB$5))*AB$4</f>
        <v>17</v>
      </c>
      <c r="AC28" s="41">
        <f>SUM(V28:AB28)</f>
        <v>138452020191717</v>
      </c>
      <c r="AD28" s="42">
        <f>RANK(AC28,AC$6:AC$53)</f>
        <v>23</v>
      </c>
    </row>
    <row r="29" spans="1:30" ht="12.75" customHeight="1">
      <c r="A29" s="20">
        <f t="shared" si="2"/>
        <v>24</v>
      </c>
      <c r="B29" s="21" t="s">
        <v>75</v>
      </c>
      <c r="C29" s="22">
        <f>IF(ISERROR(VLOOKUP($B29,'Vysledky (1)'!$B$5:$R$52,17,FALSE)),"",VLOOKUP($B29,'Vysledky (1)'!$B$5:$R$52,17,FALSE))</f>
      </c>
      <c r="D29" s="22">
        <f>IF(ISERROR(VLOOKUP($B29,'Vysledky (2)'!$B$5:$R$52,17,FALSE)),"",VLOOKUP($B29,'Vysledky (2)'!$B$5:$R$52,17,FALSE))</f>
        <v>20</v>
      </c>
      <c r="E29" s="22">
        <f>IF(ISERROR(VLOOKUP($B29,'Vysledky (3)'!$B$5:$R$52,17,FALSE)),"",VLOOKUP($B29,'Vysledky (3)'!$B$5:$R$52,17,FALSE))</f>
        <v>13</v>
      </c>
      <c r="F29" s="22">
        <f>IF(ISERROR(VLOOKUP($B29,'Vysledky (4)'!$B$5:$R$52,17,FALSE)),"",VLOOKUP($B29,'Vysledky (4)'!$B$5:$R$52,17,FALSE))</f>
        <v>32</v>
      </c>
      <c r="G29" s="22">
        <f>IF(ISERROR(VLOOKUP($B29,'Vysledky (5)'!$B$5:$R$52,17,FALSE)),"",VLOOKUP($B29,'Vysledky (5)'!$B$5:$R$52,17,FALSE))</f>
        <v>18</v>
      </c>
      <c r="H29" s="22">
        <f>IF(ISERROR(VLOOKUP($B29,'Vysledky (6)'!$B$5:$R$52,17,FALSE)),"",VLOOKUP($B29,'Vysledky (6)'!$B$5:$R$52,17,FALSE))</f>
        <v>16</v>
      </c>
      <c r="I29" s="22">
        <f>IF(ISERROR(VLOOKUP($B29,'Vysledky (7)'!$B$5:$R$52,17,FALSE)),"",VLOOKUP($B29,'Vysledky (7)'!$B$5:$R$52,17,FALSE))</f>
      </c>
      <c r="J29" s="22">
        <f>IF(ISERROR(VLOOKUP($B29,'Vysledky (8)'!$B$5:$R$52,17,FALSE)),"",VLOOKUP($B29,'Vysledky (8)'!$B$5:$R$52,17,FALSE))</f>
        <v>16</v>
      </c>
      <c r="K29" s="22">
        <f>IF(ISERROR(VLOOKUP($B29,'Vysledky (9)'!$B$5:$R$52,17,FALSE)),"",VLOOKUP($B29,'Vysledky (9)'!$B$5:$R$52,17,FALSE))</f>
        <v>32</v>
      </c>
      <c r="L29" s="22">
        <f>IF(ISERROR(VLOOKUP($B29,'Vysledky (10)'!$B$5:$R$52,17,FALSE)),"",VLOOKUP($B29,'Vysledky (10)'!$B$5:$R$52,17,FALSE))</f>
      </c>
      <c r="M29" s="23">
        <f>U29</f>
        <v>134</v>
      </c>
      <c r="N29" s="24"/>
      <c r="O29">
        <f>SUM(C29:L29)</f>
        <v>147</v>
      </c>
      <c r="P29">
        <f>COUNT(C29:L29)</f>
        <v>7</v>
      </c>
      <c r="Q29" s="25">
        <f>IF($P29&gt;Q$3,MIN($C29:$L29),0)</f>
        <v>13</v>
      </c>
      <c r="R29" s="25">
        <f>IF($P29&gt;R$3,SMALL($C29:$L29,R$2),0)</f>
        <v>0</v>
      </c>
      <c r="S29" s="25">
        <f>IF($P29&gt;S$3,SMALL($C29:$L29,S$2),0)</f>
        <v>0</v>
      </c>
      <c r="T29" s="25">
        <f>IF($P29&gt;T$3,SMALL($C29:$L29,T$2),0)</f>
        <v>0</v>
      </c>
      <c r="U29">
        <f>O29-SUM(Q29:T29)</f>
        <v>134</v>
      </c>
      <c r="V29">
        <f>U29*V$4</f>
        <v>134000000000000</v>
      </c>
      <c r="W29" s="40">
        <f>IF(ISERROR(LARGE($C29:$L29,W$5)),0,LARGE($C29:$L29,W$5))*W$4</f>
        <v>320000000000</v>
      </c>
      <c r="X29" s="40">
        <f>IF(ISERROR(LARGE($C29:$L29,X$5)),0,LARGE($C29:$L29,X$5))*X$4</f>
        <v>3200000000</v>
      </c>
      <c r="Y29" s="40">
        <f>IF(ISERROR(LARGE($C29:$L29,Y$5)),0,LARGE($C29:$L29,Y$5))*Y$4</f>
        <v>20000000</v>
      </c>
      <c r="Z29" s="40">
        <f>IF(ISERROR(LARGE($C29:$L29,Z$5)),0,LARGE($C29:$L29,Z$5))*Z$4</f>
        <v>180000</v>
      </c>
      <c r="AA29" s="40">
        <f>IF(ISERROR(LARGE($C29:$L29,AA$5)),0,LARGE($C29:$L29,AA$5))*AA$4</f>
        <v>1600</v>
      </c>
      <c r="AB29" s="40">
        <f>IF(ISERROR(LARGE($C29:$L29,AB$5)),0,LARGE($C29:$L29,AB$5))*AB$4</f>
        <v>16</v>
      </c>
      <c r="AC29" s="41">
        <f>SUM(V29:AB29)</f>
        <v>134323220181616</v>
      </c>
      <c r="AD29" s="42">
        <f>RANK(AC29,AC$6:AC$53)</f>
        <v>24</v>
      </c>
    </row>
    <row r="30" spans="1:30" ht="12.75" customHeight="1">
      <c r="A30" s="20">
        <f t="shared" si="2"/>
        <v>25</v>
      </c>
      <c r="B30" s="21" t="s">
        <v>78</v>
      </c>
      <c r="C30" s="22">
        <f>IF(ISERROR(VLOOKUP($B30,'Vysledky (1)'!$B$5:$R$52,17,FALSE)),"",VLOOKUP($B30,'Vysledky (1)'!$B$5:$R$52,17,FALSE))</f>
      </c>
      <c r="D30" s="22">
        <f>IF(ISERROR(VLOOKUP($B30,'Vysledky (2)'!$B$5:$R$52,17,FALSE)),"",VLOOKUP($B30,'Vysledky (2)'!$B$5:$R$52,17,FALSE))</f>
      </c>
      <c r="E30" s="22">
        <f>IF(ISERROR(VLOOKUP($B30,'Vysledky (3)'!$B$5:$R$52,17,FALSE)),"",VLOOKUP($B30,'Vysledky (3)'!$B$5:$R$52,17,FALSE))</f>
        <v>60</v>
      </c>
      <c r="F30" s="22">
        <f>IF(ISERROR(VLOOKUP($B30,'Vysledky (4)'!$B$5:$R$52,17,FALSE)),"",VLOOKUP($B30,'Vysledky (4)'!$B$5:$R$52,17,FALSE))</f>
        <v>22</v>
      </c>
      <c r="G30" s="22">
        <f>IF(ISERROR(VLOOKUP($B30,'Vysledky (5)'!$B$5:$R$52,17,FALSE)),"",VLOOKUP($B30,'Vysledky (5)'!$B$5:$R$52,17,FALSE))</f>
      </c>
      <c r="H30" s="22">
        <f>IF(ISERROR(VLOOKUP($B30,'Vysledky (6)'!$B$5:$R$52,17,FALSE)),"",VLOOKUP($B30,'Vysledky (6)'!$B$5:$R$52,17,FALSE))</f>
        <v>36</v>
      </c>
      <c r="I30" s="22">
        <f>IF(ISERROR(VLOOKUP($B30,'Vysledky (7)'!$B$5:$R$52,17,FALSE)),"",VLOOKUP($B30,'Vysledky (7)'!$B$5:$R$52,17,FALSE))</f>
      </c>
      <c r="J30" s="22">
        <f>IF(ISERROR(VLOOKUP($B30,'Vysledky (8)'!$B$5:$R$52,17,FALSE)),"",VLOOKUP($B30,'Vysledky (8)'!$B$5:$R$52,17,FALSE))</f>
      </c>
      <c r="K30" s="22">
        <f>IF(ISERROR(VLOOKUP($B30,'Vysledky (9)'!$B$5:$R$52,17,FALSE)),"",VLOOKUP($B30,'Vysledky (9)'!$B$5:$R$52,17,FALSE))</f>
      </c>
      <c r="L30" s="22">
        <f>IF(ISERROR(VLOOKUP($B30,'Vysledky (10)'!$B$5:$R$52,17,FALSE)),"",VLOOKUP($B30,'Vysledky (10)'!$B$5:$R$52,17,FALSE))</f>
      </c>
      <c r="M30" s="23">
        <f>U30</f>
        <v>118</v>
      </c>
      <c r="N30" s="24"/>
      <c r="O30">
        <f>SUM(C30:L30)</f>
        <v>118</v>
      </c>
      <c r="P30">
        <f>COUNT(C30:L30)</f>
        <v>3</v>
      </c>
      <c r="Q30" s="25">
        <f>IF($P30&gt;Q$3,MIN($C30:$L30),0)</f>
        <v>0</v>
      </c>
      <c r="R30" s="25">
        <f>IF($P30&gt;R$3,SMALL($C30:$L30,R$2),0)</f>
        <v>0</v>
      </c>
      <c r="S30" s="25">
        <f>IF($P30&gt;S$3,SMALL($C30:$L30,S$2),0)</f>
        <v>0</v>
      </c>
      <c r="T30" s="25">
        <f>IF($P30&gt;T$3,SMALL($C30:$L30,T$2),0)</f>
        <v>0</v>
      </c>
      <c r="U30">
        <f>O30-SUM(Q30:T30)</f>
        <v>118</v>
      </c>
      <c r="V30">
        <f>U30*V$4</f>
        <v>118000000000000</v>
      </c>
      <c r="W30" s="40">
        <f>IF(ISERROR(LARGE($C30:$L30,W$5)),0,LARGE($C30:$L30,W$5))*W$4</f>
        <v>600000000000</v>
      </c>
      <c r="X30" s="40">
        <f>IF(ISERROR(LARGE($C30:$L30,X$5)),0,LARGE($C30:$L30,X$5))*X$4</f>
        <v>3600000000</v>
      </c>
      <c r="Y30" s="40">
        <f>IF(ISERROR(LARGE($C30:$L30,Y$5)),0,LARGE($C30:$L30,Y$5))*Y$4</f>
        <v>22000000</v>
      </c>
      <c r="Z30" s="40">
        <f>IF(ISERROR(LARGE($C30:$L30,Z$5)),0,LARGE($C30:$L30,Z$5))*Z$4</f>
        <v>0</v>
      </c>
      <c r="AA30" s="40">
        <f>IF(ISERROR(LARGE($C30:$L30,AA$5)),0,LARGE($C30:$L30,AA$5))*AA$4</f>
        <v>0</v>
      </c>
      <c r="AB30" s="40">
        <f>IF(ISERROR(LARGE($C30:$L30,AB$5)),0,LARGE($C30:$L30,AB$5))*AB$4</f>
        <v>0</v>
      </c>
      <c r="AC30" s="41">
        <f>SUM(V30:AB30)</f>
        <v>118603622000000</v>
      </c>
      <c r="AD30" s="42">
        <f>RANK(AC30,AC$6:AC$53)</f>
        <v>25</v>
      </c>
    </row>
    <row r="31" spans="1:30" ht="12.75" customHeight="1">
      <c r="A31" s="20">
        <f t="shared" si="2"/>
        <v>26</v>
      </c>
      <c r="B31" s="21" t="s">
        <v>53</v>
      </c>
      <c r="C31" s="22">
        <f>IF(ISERROR(VLOOKUP($B31,'Vysledky (1)'!$B$5:$R$52,17,FALSE)),"",VLOOKUP($B31,'Vysledky (1)'!$B$5:$R$52,17,FALSE))</f>
        <v>13</v>
      </c>
      <c r="D31" s="22">
        <f>IF(ISERROR(VLOOKUP($B31,'Vysledky (2)'!$B$5:$R$52,17,FALSE)),"",VLOOKUP($B31,'Vysledky (2)'!$B$5:$R$52,17,FALSE))</f>
        <v>5</v>
      </c>
      <c r="E31" s="22">
        <f>IF(ISERROR(VLOOKUP($B31,'Vysledky (3)'!$B$5:$R$52,17,FALSE)),"",VLOOKUP($B31,'Vysledky (3)'!$B$5:$R$52,17,FALSE))</f>
        <v>10</v>
      </c>
      <c r="F31" s="22">
        <f>IF(ISERROR(VLOOKUP($B31,'Vysledky (4)'!$B$5:$R$52,17,FALSE)),"",VLOOKUP($B31,'Vysledky (4)'!$B$5:$R$52,17,FALSE))</f>
        <v>14</v>
      </c>
      <c r="G31" s="22">
        <f>IF(ISERROR(VLOOKUP($B31,'Vysledky (5)'!$B$5:$R$52,17,FALSE)),"",VLOOKUP($B31,'Vysledky (5)'!$B$5:$R$52,17,FALSE))</f>
      </c>
      <c r="H31" s="22">
        <f>IF(ISERROR(VLOOKUP($B31,'Vysledky (6)'!$B$5:$R$52,17,FALSE)),"",VLOOKUP($B31,'Vysledky (6)'!$B$5:$R$52,17,FALSE))</f>
        <v>17</v>
      </c>
      <c r="I31" s="22">
        <f>IF(ISERROR(VLOOKUP($B31,'Vysledky (7)'!$B$5:$R$52,17,FALSE)),"",VLOOKUP($B31,'Vysledky (7)'!$B$5:$R$52,17,FALSE))</f>
        <v>20</v>
      </c>
      <c r="J31" s="22">
        <f>IF(ISERROR(VLOOKUP($B31,'Vysledky (8)'!$B$5:$R$52,17,FALSE)),"",VLOOKUP($B31,'Vysledky (8)'!$B$5:$R$52,17,FALSE))</f>
        <v>34</v>
      </c>
      <c r="K31" s="22">
        <f>IF(ISERROR(VLOOKUP($B31,'Vysledky (9)'!$B$5:$R$52,17,FALSE)),"",VLOOKUP($B31,'Vysledky (9)'!$B$5:$R$52,17,FALSE))</f>
        <v>18</v>
      </c>
      <c r="L31" s="22">
        <f>IF(ISERROR(VLOOKUP($B31,'Vysledky (10)'!$B$5:$R$52,17,FALSE)),"",VLOOKUP($B31,'Vysledky (10)'!$B$5:$R$52,17,FALSE))</f>
      </c>
      <c r="M31" s="23">
        <f>U31</f>
        <v>116</v>
      </c>
      <c r="N31" s="24"/>
      <c r="O31">
        <f>SUM(C31:L31)</f>
        <v>131</v>
      </c>
      <c r="P31">
        <f>COUNT(C31:L31)</f>
        <v>8</v>
      </c>
      <c r="Q31" s="25">
        <f>IF($P31&gt;Q$3,MIN($C31:$L31),0)</f>
        <v>5</v>
      </c>
      <c r="R31" s="25">
        <f>IF($P31&gt;R$3,SMALL($C31:$L31,R$2),0)</f>
        <v>10</v>
      </c>
      <c r="S31" s="25">
        <f>IF($P31&gt;S$3,SMALL($C31:$L31,S$2),0)</f>
        <v>0</v>
      </c>
      <c r="T31" s="25">
        <f>IF($P31&gt;T$3,SMALL($C31:$L31,T$2),0)</f>
        <v>0</v>
      </c>
      <c r="U31">
        <f>O31-SUM(Q31:T31)</f>
        <v>116</v>
      </c>
      <c r="V31">
        <f>U31*V$4</f>
        <v>116000000000000</v>
      </c>
      <c r="W31" s="40">
        <f>IF(ISERROR(LARGE($C31:$L31,W$5)),0,LARGE($C31:$L31,W$5))*W$4</f>
        <v>340000000000</v>
      </c>
      <c r="X31" s="40">
        <f>IF(ISERROR(LARGE($C31:$L31,X$5)),0,LARGE($C31:$L31,X$5))*X$4</f>
        <v>2000000000</v>
      </c>
      <c r="Y31" s="40">
        <f>IF(ISERROR(LARGE($C31:$L31,Y$5)),0,LARGE($C31:$L31,Y$5))*Y$4</f>
        <v>18000000</v>
      </c>
      <c r="Z31" s="40">
        <f>IF(ISERROR(LARGE($C31:$L31,Z$5)),0,LARGE($C31:$L31,Z$5))*Z$4</f>
        <v>170000</v>
      </c>
      <c r="AA31" s="40">
        <f>IF(ISERROR(LARGE($C31:$L31,AA$5)),0,LARGE($C31:$L31,AA$5))*AA$4</f>
        <v>1400</v>
      </c>
      <c r="AB31" s="40">
        <f>IF(ISERROR(LARGE($C31:$L31,AB$5)),0,LARGE($C31:$L31,AB$5))*AB$4</f>
        <v>13</v>
      </c>
      <c r="AC31" s="41">
        <f>SUM(V31:AB31)</f>
        <v>116342018171413</v>
      </c>
      <c r="AD31" s="42">
        <f>RANK(AC31,AC$6:AC$53)</f>
        <v>26</v>
      </c>
    </row>
    <row r="32" spans="1:30" ht="12.75" customHeight="1">
      <c r="A32" s="20">
        <f t="shared" si="2"/>
        <v>27</v>
      </c>
      <c r="B32" s="21" t="s">
        <v>52</v>
      </c>
      <c r="C32" s="22">
        <f>IF(ISERROR(VLOOKUP($B32,'Vysledky (1)'!$B$5:$R$52,17,FALSE)),"",VLOOKUP($B32,'Vysledky (1)'!$B$5:$R$52,17,FALSE))</f>
        <v>23</v>
      </c>
      <c r="D32" s="22">
        <f>IF(ISERROR(VLOOKUP($B32,'Vysledky (2)'!$B$5:$R$52,17,FALSE)),"",VLOOKUP($B32,'Vysledky (2)'!$B$5:$R$52,17,FALSE))</f>
        <v>30</v>
      </c>
      <c r="E32" s="22">
        <f>IF(ISERROR(VLOOKUP($B32,'Vysledky (3)'!$B$5:$R$52,17,FALSE)),"",VLOOKUP($B32,'Vysledky (3)'!$B$5:$R$52,17,FALSE))</f>
      </c>
      <c r="F32" s="22">
        <f>IF(ISERROR(VLOOKUP($B32,'Vysledky (4)'!$B$5:$R$52,17,FALSE)),"",VLOOKUP($B32,'Vysledky (4)'!$B$5:$R$52,17,FALSE))</f>
      </c>
      <c r="G32" s="22">
        <f>IF(ISERROR(VLOOKUP($B32,'Vysledky (5)'!$B$5:$R$52,17,FALSE)),"",VLOOKUP($B32,'Vysledky (5)'!$B$5:$R$52,17,FALSE))</f>
      </c>
      <c r="H32" s="22">
        <f>IF(ISERROR(VLOOKUP($B32,'Vysledky (6)'!$B$5:$R$52,17,FALSE)),"",VLOOKUP($B32,'Vysledky (6)'!$B$5:$R$52,17,FALSE))</f>
        <v>21</v>
      </c>
      <c r="I32" s="22">
        <f>IF(ISERROR(VLOOKUP($B32,'Vysledky (7)'!$B$5:$R$52,17,FALSE)),"",VLOOKUP($B32,'Vysledky (7)'!$B$5:$R$52,17,FALSE))</f>
        <v>18</v>
      </c>
      <c r="J32" s="22">
        <f>IF(ISERROR(VLOOKUP($B32,'Vysledky (8)'!$B$5:$R$52,17,FALSE)),"",VLOOKUP($B32,'Vysledky (8)'!$B$5:$R$52,17,FALSE))</f>
        <v>19</v>
      </c>
      <c r="K32" s="22">
        <f>IF(ISERROR(VLOOKUP($B32,'Vysledky (9)'!$B$5:$R$52,17,FALSE)),"",VLOOKUP($B32,'Vysledky (9)'!$B$5:$R$52,17,FALSE))</f>
      </c>
      <c r="L32" s="22">
        <f>IF(ISERROR(VLOOKUP($B32,'Vysledky (10)'!$B$5:$R$52,17,FALSE)),"",VLOOKUP($B32,'Vysledky (10)'!$B$5:$R$52,17,FALSE))</f>
      </c>
      <c r="M32" s="23">
        <f>U32</f>
        <v>111</v>
      </c>
      <c r="N32" s="24"/>
      <c r="O32">
        <f>SUM(C32:L32)</f>
        <v>111</v>
      </c>
      <c r="P32">
        <f>COUNT(C32:L32)</f>
        <v>5</v>
      </c>
      <c r="Q32" s="25">
        <f>IF($P32&gt;Q$3,MIN($C32:$L32),0)</f>
        <v>0</v>
      </c>
      <c r="R32" s="25">
        <f>IF($P32&gt;R$3,SMALL($C32:$L32,R$2),0)</f>
        <v>0</v>
      </c>
      <c r="S32" s="25">
        <f>IF($P32&gt;S$3,SMALL($C32:$L32,S$2),0)</f>
        <v>0</v>
      </c>
      <c r="T32" s="25">
        <f>IF($P32&gt;T$3,SMALL($C32:$L32,T$2),0)</f>
        <v>0</v>
      </c>
      <c r="U32">
        <f>O32-SUM(Q32:T32)</f>
        <v>111</v>
      </c>
      <c r="V32">
        <f>U32*V$4</f>
        <v>111000000000000</v>
      </c>
      <c r="W32" s="40">
        <f>IF(ISERROR(LARGE($C32:$L32,W$5)),0,LARGE($C32:$L32,W$5))*W$4</f>
        <v>300000000000</v>
      </c>
      <c r="X32" s="40">
        <f>IF(ISERROR(LARGE($C32:$L32,X$5)),0,LARGE($C32:$L32,X$5))*X$4</f>
        <v>2300000000</v>
      </c>
      <c r="Y32" s="40">
        <f>IF(ISERROR(LARGE($C32:$L32,Y$5)),0,LARGE($C32:$L32,Y$5))*Y$4</f>
        <v>21000000</v>
      </c>
      <c r="Z32" s="40">
        <f>IF(ISERROR(LARGE($C32:$L32,Z$5)),0,LARGE($C32:$L32,Z$5))*Z$4</f>
        <v>190000</v>
      </c>
      <c r="AA32" s="40">
        <f>IF(ISERROR(LARGE($C32:$L32,AA$5)),0,LARGE($C32:$L32,AA$5))*AA$4</f>
        <v>1800</v>
      </c>
      <c r="AB32" s="40">
        <f>IF(ISERROR(LARGE($C32:$L32,AB$5)),0,LARGE($C32:$L32,AB$5))*AB$4</f>
        <v>0</v>
      </c>
      <c r="AC32" s="41">
        <f>SUM(V32:AB32)</f>
        <v>111302321191800</v>
      </c>
      <c r="AD32" s="42">
        <f>RANK(AC32,AC$6:AC$53)</f>
        <v>27</v>
      </c>
    </row>
    <row r="33" spans="1:30" ht="12.75" customHeight="1">
      <c r="A33" s="20">
        <f t="shared" si="2"/>
        <v>28</v>
      </c>
      <c r="B33" s="21" t="s">
        <v>16</v>
      </c>
      <c r="C33" s="22">
        <f>IF(ISERROR(VLOOKUP($B33,'Vysledky (1)'!$B$5:$R$52,17,FALSE)),"",VLOOKUP($B33,'Vysledky (1)'!$B$5:$R$52,17,FALSE))</f>
        <v>9</v>
      </c>
      <c r="D33" s="22">
        <f>IF(ISERROR(VLOOKUP($B33,'Vysledky (2)'!$B$5:$R$52,17,FALSE)),"",VLOOKUP($B33,'Vysledky (2)'!$B$5:$R$52,17,FALSE))</f>
        <v>3</v>
      </c>
      <c r="E33" s="22">
        <f>IF(ISERROR(VLOOKUP($B33,'Vysledky (3)'!$B$5:$R$52,17,FALSE)),"",VLOOKUP($B33,'Vysledky (3)'!$B$5:$R$52,17,FALSE))</f>
        <v>15</v>
      </c>
      <c r="F33" s="22">
        <f>IF(ISERROR(VLOOKUP($B33,'Vysledky (4)'!$B$5:$R$52,17,FALSE)),"",VLOOKUP($B33,'Vysledky (4)'!$B$5:$R$52,17,FALSE))</f>
        <v>28</v>
      </c>
      <c r="G33" s="22">
        <f>IF(ISERROR(VLOOKUP($B33,'Vysledky (5)'!$B$5:$R$52,17,FALSE)),"",VLOOKUP($B33,'Vysledky (5)'!$B$5:$R$52,17,FALSE))</f>
      </c>
      <c r="H33" s="22">
        <f>IF(ISERROR(VLOOKUP($B33,'Vysledky (6)'!$B$5:$R$52,17,FALSE)),"",VLOOKUP($B33,'Vysledky (6)'!$B$5:$R$52,17,FALSE))</f>
        <v>14</v>
      </c>
      <c r="I33" s="22">
        <f>IF(ISERROR(VLOOKUP($B33,'Vysledky (7)'!$B$5:$R$52,17,FALSE)),"",VLOOKUP($B33,'Vysledky (7)'!$B$5:$R$52,17,FALSE))</f>
        <v>19</v>
      </c>
      <c r="J33" s="22">
        <f>IF(ISERROR(VLOOKUP($B33,'Vysledky (8)'!$B$5:$R$52,17,FALSE)),"",VLOOKUP($B33,'Vysledky (8)'!$B$5:$R$52,17,FALSE))</f>
        <v>21</v>
      </c>
      <c r="K33" s="22">
        <f>IF(ISERROR(VLOOKUP($B33,'Vysledky (9)'!$B$5:$R$52,17,FALSE)),"",VLOOKUP($B33,'Vysledky (9)'!$B$5:$R$52,17,FALSE))</f>
      </c>
      <c r="L33" s="22">
        <f>IF(ISERROR(VLOOKUP($B33,'Vysledky (10)'!$B$5:$R$52,17,FALSE)),"",VLOOKUP($B33,'Vysledky (10)'!$B$5:$R$52,17,FALSE))</f>
      </c>
      <c r="M33" s="23">
        <f>U33</f>
        <v>106</v>
      </c>
      <c r="N33" s="24"/>
      <c r="O33">
        <f>SUM(C33:L33)</f>
        <v>109</v>
      </c>
      <c r="P33">
        <f>COUNT(C33:L33)</f>
        <v>7</v>
      </c>
      <c r="Q33" s="25">
        <f>IF($P33&gt;Q$3,MIN($C33:$L33),0)</f>
        <v>3</v>
      </c>
      <c r="R33" s="25">
        <f>IF($P33&gt;R$3,SMALL($C33:$L33,R$2),0)</f>
        <v>0</v>
      </c>
      <c r="S33" s="25">
        <f>IF($P33&gt;S$3,SMALL($C33:$L33,S$2),0)</f>
        <v>0</v>
      </c>
      <c r="T33" s="25">
        <f>IF($P33&gt;T$3,SMALL($C33:$L33,T$2),0)</f>
        <v>0</v>
      </c>
      <c r="U33">
        <f>O33-SUM(Q33:T33)</f>
        <v>106</v>
      </c>
      <c r="V33">
        <f>U33*V$4</f>
        <v>106000000000000</v>
      </c>
      <c r="W33" s="40">
        <f>IF(ISERROR(LARGE($C33:$L33,W$5)),0,LARGE($C33:$L33,W$5))*W$4</f>
        <v>280000000000</v>
      </c>
      <c r="X33" s="40">
        <f>IF(ISERROR(LARGE($C33:$L33,X$5)),0,LARGE($C33:$L33,X$5))*X$4</f>
        <v>2100000000</v>
      </c>
      <c r="Y33" s="40">
        <f>IF(ISERROR(LARGE($C33:$L33,Y$5)),0,LARGE($C33:$L33,Y$5))*Y$4</f>
        <v>19000000</v>
      </c>
      <c r="Z33" s="40">
        <f>IF(ISERROR(LARGE($C33:$L33,Z$5)),0,LARGE($C33:$L33,Z$5))*Z$4</f>
        <v>150000</v>
      </c>
      <c r="AA33" s="40">
        <f>IF(ISERROR(LARGE($C33:$L33,AA$5)),0,LARGE($C33:$L33,AA$5))*AA$4</f>
        <v>1400</v>
      </c>
      <c r="AB33" s="40">
        <f>IF(ISERROR(LARGE($C33:$L33,AB$5)),0,LARGE($C33:$L33,AB$5))*AB$4</f>
        <v>9</v>
      </c>
      <c r="AC33" s="41">
        <f>SUM(V33:AB33)</f>
        <v>106282119151409</v>
      </c>
      <c r="AD33" s="42">
        <f>RANK(AC33,AC$6:AC$53)</f>
        <v>28</v>
      </c>
    </row>
    <row r="34" spans="1:30" ht="12.75" customHeight="1">
      <c r="A34" s="20">
        <f t="shared" si="2"/>
        <v>29</v>
      </c>
      <c r="B34" s="21" t="s">
        <v>11</v>
      </c>
      <c r="C34" s="22">
        <f>IF(ISERROR(VLOOKUP($B34,'Vysledky (1)'!$B$5:$R$52,17,FALSE)),"",VLOOKUP($B34,'Vysledky (1)'!$B$5:$R$52,17,FALSE))</f>
        <v>2</v>
      </c>
      <c r="D34" s="22">
        <f>IF(ISERROR(VLOOKUP($B34,'Vysledky (2)'!$B$5:$R$52,17,FALSE)),"",VLOOKUP($B34,'Vysledky (2)'!$B$5:$R$52,17,FALSE))</f>
        <v>16</v>
      </c>
      <c r="E34" s="22">
        <f>IF(ISERROR(VLOOKUP($B34,'Vysledky (3)'!$B$5:$R$52,17,FALSE)),"",VLOOKUP($B34,'Vysledky (3)'!$B$5:$R$52,17,FALSE))</f>
        <v>50</v>
      </c>
      <c r="F34" s="22">
        <f>IF(ISERROR(VLOOKUP($B34,'Vysledky (4)'!$B$5:$R$52,17,FALSE)),"",VLOOKUP($B34,'Vysledky (4)'!$B$5:$R$52,17,FALSE))</f>
        <v>36</v>
      </c>
      <c r="G34" s="22">
        <f>IF(ISERROR(VLOOKUP($B34,'Vysledky (5)'!$B$5:$R$52,17,FALSE)),"",VLOOKUP($B34,'Vysledky (5)'!$B$5:$R$52,17,FALSE))</f>
      </c>
      <c r="H34" s="22">
        <f>IF(ISERROR(VLOOKUP($B34,'Vysledky (6)'!$B$5:$R$52,17,FALSE)),"",VLOOKUP($B34,'Vysledky (6)'!$B$5:$R$52,17,FALSE))</f>
      </c>
      <c r="I34" s="22">
        <f>IF(ISERROR(VLOOKUP($B34,'Vysledky (7)'!$B$5:$R$52,17,FALSE)),"",VLOOKUP($B34,'Vysledky (7)'!$B$5:$R$52,17,FALSE))</f>
      </c>
      <c r="J34" s="22">
        <f>IF(ISERROR(VLOOKUP($B34,'Vysledky (8)'!$B$5:$R$52,17,FALSE)),"",VLOOKUP($B34,'Vysledky (8)'!$B$5:$R$52,17,FALSE))</f>
      </c>
      <c r="K34" s="22">
        <f>IF(ISERROR(VLOOKUP($B34,'Vysledky (9)'!$B$5:$R$52,17,FALSE)),"",VLOOKUP($B34,'Vysledky (9)'!$B$5:$R$52,17,FALSE))</f>
      </c>
      <c r="L34" s="22">
        <f>IF(ISERROR(VLOOKUP($B34,'Vysledky (10)'!$B$5:$R$52,17,FALSE)),"",VLOOKUP($B34,'Vysledky (10)'!$B$5:$R$52,17,FALSE))</f>
      </c>
      <c r="M34" s="23">
        <f>U34</f>
        <v>104</v>
      </c>
      <c r="N34" s="2"/>
      <c r="O34">
        <f>SUM(C34:L34)</f>
        <v>104</v>
      </c>
      <c r="P34">
        <f>COUNT(C34:L34)</f>
        <v>4</v>
      </c>
      <c r="Q34" s="25">
        <f>IF($P34&gt;Q$3,MIN($C34:$L34),0)</f>
        <v>0</v>
      </c>
      <c r="R34" s="25">
        <f>IF($P34&gt;R$3,SMALL($C34:$L34,R$2),0)</f>
        <v>0</v>
      </c>
      <c r="S34" s="25">
        <f>IF($P34&gt;S$3,SMALL($C34:$L34,S$2),0)</f>
        <v>0</v>
      </c>
      <c r="T34" s="25">
        <f>IF($P34&gt;T$3,SMALL($C34:$L34,T$2),0)</f>
        <v>0</v>
      </c>
      <c r="U34">
        <f>O34-SUM(Q34:T34)</f>
        <v>104</v>
      </c>
      <c r="V34">
        <f>U34*V$4</f>
        <v>104000000000000</v>
      </c>
      <c r="W34" s="40">
        <f>IF(ISERROR(LARGE($C34:$L34,W$5)),0,LARGE($C34:$L34,W$5))*W$4</f>
        <v>500000000000</v>
      </c>
      <c r="X34" s="40">
        <f>IF(ISERROR(LARGE($C34:$L34,X$5)),0,LARGE($C34:$L34,X$5))*X$4</f>
        <v>3600000000</v>
      </c>
      <c r="Y34" s="40">
        <f>IF(ISERROR(LARGE($C34:$L34,Y$5)),0,LARGE($C34:$L34,Y$5))*Y$4</f>
        <v>16000000</v>
      </c>
      <c r="Z34" s="40">
        <f>IF(ISERROR(LARGE($C34:$L34,Z$5)),0,LARGE($C34:$L34,Z$5))*Z$4</f>
        <v>20000</v>
      </c>
      <c r="AA34" s="40">
        <f>IF(ISERROR(LARGE($C34:$L34,AA$5)),0,LARGE($C34:$L34,AA$5))*AA$4</f>
        <v>0</v>
      </c>
      <c r="AB34" s="40">
        <f>IF(ISERROR(LARGE($C34:$L34,AB$5)),0,LARGE($C34:$L34,AB$5))*AB$4</f>
        <v>0</v>
      </c>
      <c r="AC34" s="41">
        <f>SUM(V34:AB34)</f>
        <v>104503616020000</v>
      </c>
      <c r="AD34" s="42">
        <f>RANK(AC34,AC$6:AC$53)</f>
        <v>29</v>
      </c>
    </row>
    <row r="35" spans="1:30" ht="12.75" customHeight="1">
      <c r="A35" s="20">
        <f t="shared" si="2"/>
        <v>30</v>
      </c>
      <c r="B35" s="21" t="s">
        <v>59</v>
      </c>
      <c r="C35" s="22">
        <f>IF(ISERROR(VLOOKUP($B35,'Vysledky (1)'!$B$5:$R$52,17,FALSE)),"",VLOOKUP($B35,'Vysledky (1)'!$B$5:$R$52,17,FALSE))</f>
        <v>21</v>
      </c>
      <c r="D35" s="22">
        <f>IF(ISERROR(VLOOKUP($B35,'Vysledky (2)'!$B$5:$R$52,17,FALSE)),"",VLOOKUP($B35,'Vysledky (2)'!$B$5:$R$52,17,FALSE))</f>
        <v>4</v>
      </c>
      <c r="E35" s="22">
        <f>IF(ISERROR(VLOOKUP($B35,'Vysledky (3)'!$B$5:$R$52,17,FALSE)),"",VLOOKUP($B35,'Vysledky (3)'!$B$5:$R$52,17,FALSE))</f>
        <v>8</v>
      </c>
      <c r="F35" s="22">
        <f>IF(ISERROR(VLOOKUP($B35,'Vysledky (4)'!$B$5:$R$52,17,FALSE)),"",VLOOKUP($B35,'Vysledky (4)'!$B$5:$R$52,17,FALSE))</f>
        <v>17</v>
      </c>
      <c r="G35" s="22">
        <f>IF(ISERROR(VLOOKUP($B35,'Vysledky (5)'!$B$5:$R$52,17,FALSE)),"",VLOOKUP($B35,'Vysledky (5)'!$B$5:$R$52,17,FALSE))</f>
        <v>24</v>
      </c>
      <c r="H35" s="22">
        <f>IF(ISERROR(VLOOKUP($B35,'Vysledky (6)'!$B$5:$R$52,17,FALSE)),"",VLOOKUP($B35,'Vysledky (6)'!$B$5:$R$52,17,FALSE))</f>
        <v>19</v>
      </c>
      <c r="I35" s="22">
        <f>IF(ISERROR(VLOOKUP($B35,'Vysledky (7)'!$B$5:$R$52,17,FALSE)),"",VLOOKUP($B35,'Vysledky (7)'!$B$5:$R$52,17,FALSE))</f>
      </c>
      <c r="J35" s="22">
        <f>IF(ISERROR(VLOOKUP($B35,'Vysledky (8)'!$B$5:$R$52,17,FALSE)),"",VLOOKUP($B35,'Vysledky (8)'!$B$5:$R$52,17,FALSE))</f>
      </c>
      <c r="K35" s="22">
        <f>IF(ISERROR(VLOOKUP($B35,'Vysledky (9)'!$B$5:$R$52,17,FALSE)),"",VLOOKUP($B35,'Vysledky (9)'!$B$5:$R$52,17,FALSE))</f>
        <v>13</v>
      </c>
      <c r="L35" s="22">
        <f>IF(ISERROR(VLOOKUP($B35,'Vysledky (10)'!$B$5:$R$52,17,FALSE)),"",VLOOKUP($B35,'Vysledky (10)'!$B$5:$R$52,17,FALSE))</f>
      </c>
      <c r="M35" s="23">
        <f>U35</f>
        <v>102</v>
      </c>
      <c r="N35" s="24"/>
      <c r="O35">
        <f>SUM(C35:L35)</f>
        <v>106</v>
      </c>
      <c r="P35">
        <f>COUNT(C35:L35)</f>
        <v>7</v>
      </c>
      <c r="Q35" s="25">
        <f>IF($P35&gt;Q$3,MIN($C35:$L35),0)</f>
        <v>4</v>
      </c>
      <c r="R35" s="25">
        <f>IF($P35&gt;R$3,SMALL($C35:$L35,R$2),0)</f>
        <v>0</v>
      </c>
      <c r="S35" s="25">
        <f>IF($P35&gt;S$3,SMALL($C35:$L35,S$2),0)</f>
        <v>0</v>
      </c>
      <c r="T35" s="25">
        <f>IF($P35&gt;T$3,SMALL($C35:$L35,T$2),0)</f>
        <v>0</v>
      </c>
      <c r="U35">
        <f>O35-SUM(Q35:T35)</f>
        <v>102</v>
      </c>
      <c r="V35">
        <f>U35*V$4</f>
        <v>102000000000000</v>
      </c>
      <c r="W35" s="40">
        <f>IF(ISERROR(LARGE($C35:$L35,W$5)),0,LARGE($C35:$L35,W$5))*W$4</f>
        <v>240000000000</v>
      </c>
      <c r="X35" s="40">
        <f>IF(ISERROR(LARGE($C35:$L35,X$5)),0,LARGE($C35:$L35,X$5))*X$4</f>
        <v>2100000000</v>
      </c>
      <c r="Y35" s="40">
        <f>IF(ISERROR(LARGE($C35:$L35,Y$5)),0,LARGE($C35:$L35,Y$5))*Y$4</f>
        <v>19000000</v>
      </c>
      <c r="Z35" s="40">
        <f>IF(ISERROR(LARGE($C35:$L35,Z$5)),0,LARGE($C35:$L35,Z$5))*Z$4</f>
        <v>170000</v>
      </c>
      <c r="AA35" s="40">
        <f>IF(ISERROR(LARGE($C35:$L35,AA$5)),0,LARGE($C35:$L35,AA$5))*AA$4</f>
        <v>1300</v>
      </c>
      <c r="AB35" s="40">
        <f>IF(ISERROR(LARGE($C35:$L35,AB$5)),0,LARGE($C35:$L35,AB$5))*AB$4</f>
        <v>8</v>
      </c>
      <c r="AC35" s="41">
        <f>SUM(V35:AB35)</f>
        <v>102242119171308</v>
      </c>
      <c r="AD35" s="42">
        <f>RANK(AC35,AC$6:AC$53)</f>
        <v>30</v>
      </c>
    </row>
    <row r="36" spans="1:30" ht="12.75" customHeight="1">
      <c r="A36" s="20">
        <f t="shared" si="2"/>
        <v>31</v>
      </c>
      <c r="B36" s="21" t="s">
        <v>60</v>
      </c>
      <c r="C36" s="22">
        <f>IF(ISERROR(VLOOKUP($B36,'Vysledky (1)'!$B$5:$R$52,17,FALSE)),"",VLOOKUP($B36,'Vysledky (1)'!$B$5:$R$52,17,FALSE))</f>
        <v>6</v>
      </c>
      <c r="D36" s="22">
        <f>IF(ISERROR(VLOOKUP($B36,'Vysledky (2)'!$B$5:$R$52,17,FALSE)),"",VLOOKUP($B36,'Vysledky (2)'!$B$5:$R$52,17,FALSE))</f>
        <v>6</v>
      </c>
      <c r="E36" s="22">
        <f>IF(ISERROR(VLOOKUP($B36,'Vysledky (3)'!$B$5:$R$52,17,FALSE)),"",VLOOKUP($B36,'Vysledky (3)'!$B$5:$R$52,17,FALSE))</f>
        <v>18</v>
      </c>
      <c r="F36" s="22">
        <f>IF(ISERROR(VLOOKUP($B36,'Vysledky (4)'!$B$5:$R$52,17,FALSE)),"",VLOOKUP($B36,'Vysledky (4)'!$B$5:$R$52,17,FALSE))</f>
        <v>8</v>
      </c>
      <c r="G36" s="22">
        <f>IF(ISERROR(VLOOKUP($B36,'Vysledky (5)'!$B$5:$R$52,17,FALSE)),"",VLOOKUP($B36,'Vysledky (5)'!$B$5:$R$52,17,FALSE))</f>
        <v>14</v>
      </c>
      <c r="H36" s="22">
        <f>IF(ISERROR(VLOOKUP($B36,'Vysledky (6)'!$B$5:$R$52,17,FALSE)),"",VLOOKUP($B36,'Vysledky (6)'!$B$5:$R$52,17,FALSE))</f>
      </c>
      <c r="I36" s="22">
        <f>IF(ISERROR(VLOOKUP($B36,'Vysledky (7)'!$B$5:$R$52,17,FALSE)),"",VLOOKUP($B36,'Vysledky (7)'!$B$5:$R$52,17,FALSE))</f>
        <v>15</v>
      </c>
      <c r="J36" s="22">
        <f>IF(ISERROR(VLOOKUP($B36,'Vysledky (8)'!$B$5:$R$52,17,FALSE)),"",VLOOKUP($B36,'Vysledky (8)'!$B$5:$R$52,17,FALSE))</f>
        <v>10</v>
      </c>
      <c r="K36" s="22">
        <f>IF(ISERROR(VLOOKUP($B36,'Vysledky (9)'!$B$5:$R$52,17,FALSE)),"",VLOOKUP($B36,'Vysledky (9)'!$B$5:$R$52,17,FALSE))</f>
        <v>20</v>
      </c>
      <c r="L36" s="22">
        <f>IF(ISERROR(VLOOKUP($B36,'Vysledky (10)'!$B$5:$R$52,17,FALSE)),"",VLOOKUP($B36,'Vysledky (10)'!$B$5:$R$52,17,FALSE))</f>
      </c>
      <c r="M36" s="23">
        <f>U36</f>
        <v>85</v>
      </c>
      <c r="N36" s="24"/>
      <c r="O36">
        <f>SUM(C36:L36)</f>
        <v>97</v>
      </c>
      <c r="P36">
        <f>COUNT(C36:L36)</f>
        <v>8</v>
      </c>
      <c r="Q36" s="25">
        <f>IF($P36&gt;Q$3,MIN($C36:$L36),0)</f>
        <v>6</v>
      </c>
      <c r="R36" s="25">
        <f>IF($P36&gt;R$3,SMALL($C36:$L36,R$2),0)</f>
        <v>6</v>
      </c>
      <c r="S36" s="25">
        <f>IF($P36&gt;S$3,SMALL($C36:$L36,S$2),0)</f>
        <v>0</v>
      </c>
      <c r="T36" s="25">
        <f>IF($P36&gt;T$3,SMALL($C36:$L36,T$2),0)</f>
        <v>0</v>
      </c>
      <c r="U36">
        <f>O36-SUM(Q36:T36)</f>
        <v>85</v>
      </c>
      <c r="V36">
        <f>U36*V$4</f>
        <v>85000000000000</v>
      </c>
      <c r="W36" s="40">
        <f>IF(ISERROR(LARGE($C36:$L36,W$5)),0,LARGE($C36:$L36,W$5))*W$4</f>
        <v>200000000000</v>
      </c>
      <c r="X36" s="40">
        <f>IF(ISERROR(LARGE($C36:$L36,X$5)),0,LARGE($C36:$L36,X$5))*X$4</f>
        <v>1800000000</v>
      </c>
      <c r="Y36" s="40">
        <f>IF(ISERROR(LARGE($C36:$L36,Y$5)),0,LARGE($C36:$L36,Y$5))*Y$4</f>
        <v>15000000</v>
      </c>
      <c r="Z36" s="40">
        <f>IF(ISERROR(LARGE($C36:$L36,Z$5)),0,LARGE($C36:$L36,Z$5))*Z$4</f>
        <v>140000</v>
      </c>
      <c r="AA36" s="40">
        <f>IF(ISERROR(LARGE($C36:$L36,AA$5)),0,LARGE($C36:$L36,AA$5))*AA$4</f>
        <v>1000</v>
      </c>
      <c r="AB36" s="40">
        <f>IF(ISERROR(LARGE($C36:$L36,AB$5)),0,LARGE($C36:$L36,AB$5))*AB$4</f>
        <v>8</v>
      </c>
      <c r="AC36" s="41">
        <f>SUM(V36:AB36)</f>
        <v>85201815141008</v>
      </c>
      <c r="AD36" s="42">
        <f>RANK(AC36,AC$6:AC$53)</f>
        <v>31</v>
      </c>
    </row>
    <row r="37" spans="1:30" ht="12.75" customHeight="1">
      <c r="A37" s="20">
        <f t="shared" si="2"/>
        <v>32</v>
      </c>
      <c r="B37" s="21" t="s">
        <v>23</v>
      </c>
      <c r="C37" s="22">
        <f>IF(ISERROR(VLOOKUP($B37,'Vysledky (1)'!$B$5:$R$52,17,FALSE)),"",VLOOKUP($B37,'Vysledky (1)'!$B$5:$R$52,17,FALSE))</f>
        <v>12</v>
      </c>
      <c r="D37" s="22">
        <f>IF(ISERROR(VLOOKUP($B37,'Vysledky (2)'!$B$5:$R$52,17,FALSE)),"",VLOOKUP($B37,'Vysledky (2)'!$B$5:$R$52,17,FALSE))</f>
        <v>12</v>
      </c>
      <c r="E37" s="22">
        <f>IF(ISERROR(VLOOKUP($B37,'Vysledky (3)'!$B$5:$R$52,17,FALSE)),"",VLOOKUP($B37,'Vysledky (3)'!$B$5:$R$52,17,FALSE))</f>
        <v>12</v>
      </c>
      <c r="F37" s="22">
        <f>IF(ISERROR(VLOOKUP($B37,'Vysledky (4)'!$B$5:$R$52,17,FALSE)),"",VLOOKUP($B37,'Vysledky (4)'!$B$5:$R$52,17,FALSE))</f>
        <v>12</v>
      </c>
      <c r="G37" s="22">
        <f>IF(ISERROR(VLOOKUP($B37,'Vysledky (5)'!$B$5:$R$52,17,FALSE)),"",VLOOKUP($B37,'Vysledky (5)'!$B$5:$R$52,17,FALSE))</f>
        <v>12</v>
      </c>
      <c r="H37" s="22">
        <f>IF(ISERROR(VLOOKUP($B37,'Vysledky (6)'!$B$5:$R$52,17,FALSE)),"",VLOOKUP($B37,'Vysledky (6)'!$B$5:$R$52,17,FALSE))</f>
        <v>12</v>
      </c>
      <c r="I37" s="22">
        <f>IF(ISERROR(VLOOKUP($B37,'Vysledky (7)'!$B$5:$R$52,17,FALSE)),"",VLOOKUP($B37,'Vysledky (7)'!$B$5:$R$52,17,FALSE))</f>
        <v>12</v>
      </c>
      <c r="J37" s="22">
        <f>IF(ISERROR(VLOOKUP($B37,'Vysledky (8)'!$B$5:$R$52,17,FALSE)),"",VLOOKUP($B37,'Vysledky (8)'!$B$5:$R$52,17,FALSE))</f>
        <v>12</v>
      </c>
      <c r="K37" s="22">
        <f>IF(ISERROR(VLOOKUP($B37,'Vysledky (9)'!$B$5:$R$52,17,FALSE)),"",VLOOKUP($B37,'Vysledky (9)'!$B$5:$R$52,17,FALSE))</f>
        <v>12</v>
      </c>
      <c r="L37" s="22">
        <f>IF(ISERROR(VLOOKUP($B37,'Vysledky (10)'!$B$5:$R$52,17,FALSE)),"",VLOOKUP($B37,'Vysledky (10)'!$B$5:$R$52,17,FALSE))</f>
      </c>
      <c r="M37" s="23">
        <f>U37</f>
        <v>72</v>
      </c>
      <c r="N37" s="24"/>
      <c r="O37">
        <f>SUM(C37:L37)</f>
        <v>108</v>
      </c>
      <c r="P37">
        <f>COUNT(C37:L37)</f>
        <v>9</v>
      </c>
      <c r="Q37" s="25">
        <f>IF($P37&gt;Q$3,MIN($C37:$L37),0)</f>
        <v>12</v>
      </c>
      <c r="R37" s="25">
        <f>IF($P37&gt;R$3,SMALL($C37:$L37,R$2),0)</f>
        <v>12</v>
      </c>
      <c r="S37" s="25">
        <f>IF($P37&gt;S$3,SMALL($C37:$L37,S$2),0)</f>
        <v>12</v>
      </c>
      <c r="T37" s="25">
        <f>IF($P37&gt;T$3,SMALL($C37:$L37,T$2),0)</f>
        <v>0</v>
      </c>
      <c r="U37">
        <f>O37-SUM(Q37:T37)</f>
        <v>72</v>
      </c>
      <c r="V37">
        <f>U37*V$4</f>
        <v>72000000000000</v>
      </c>
      <c r="W37" s="40">
        <f>IF(ISERROR(LARGE($C37:$L37,W$5)),0,LARGE($C37:$L37,W$5))*W$4</f>
        <v>120000000000</v>
      </c>
      <c r="X37" s="40">
        <f>IF(ISERROR(LARGE($C37:$L37,X$5)),0,LARGE($C37:$L37,X$5))*X$4</f>
        <v>1200000000</v>
      </c>
      <c r="Y37" s="40">
        <f>IF(ISERROR(LARGE($C37:$L37,Y$5)),0,LARGE($C37:$L37,Y$5))*Y$4</f>
        <v>12000000</v>
      </c>
      <c r="Z37" s="40">
        <f>IF(ISERROR(LARGE($C37:$L37,Z$5)),0,LARGE($C37:$L37,Z$5))*Z$4</f>
        <v>120000</v>
      </c>
      <c r="AA37" s="40">
        <f>IF(ISERROR(LARGE($C37:$L37,AA$5)),0,LARGE($C37:$L37,AA$5))*AA$4</f>
        <v>1200</v>
      </c>
      <c r="AB37" s="40">
        <f>IF(ISERROR(LARGE($C37:$L37,AB$5)),0,LARGE($C37:$L37,AB$5))*AB$4</f>
        <v>12</v>
      </c>
      <c r="AC37" s="41">
        <f>SUM(V37:AB37)</f>
        <v>72121212121212</v>
      </c>
      <c r="AD37" s="42">
        <f>RANK(AC37,AC$6:AC$53)</f>
        <v>32</v>
      </c>
    </row>
    <row r="38" spans="1:30" ht="12.75" customHeight="1">
      <c r="A38" s="20">
        <f t="shared" si="2"/>
        <v>33</v>
      </c>
      <c r="B38" s="21" t="s">
        <v>82</v>
      </c>
      <c r="C38" s="22">
        <f>IF(ISERROR(VLOOKUP($B38,'Vysledky (1)'!$B$5:$R$52,17,FALSE)),"",VLOOKUP($B38,'Vysledky (1)'!$B$5:$R$52,17,FALSE))</f>
      </c>
      <c r="D38" s="22">
        <f>IF(ISERROR(VLOOKUP($B38,'Vysledky (2)'!$B$5:$R$52,17,FALSE)),"",VLOOKUP($B38,'Vysledky (2)'!$B$5:$R$52,17,FALSE))</f>
      </c>
      <c r="E38" s="22">
        <f>IF(ISERROR(VLOOKUP($B38,'Vysledky (3)'!$B$5:$R$52,17,FALSE)),"",VLOOKUP($B38,'Vysledky (3)'!$B$5:$R$52,17,FALSE))</f>
      </c>
      <c r="F38" s="22">
        <f>IF(ISERROR(VLOOKUP($B38,'Vysledky (4)'!$B$5:$R$52,17,FALSE)),"",VLOOKUP($B38,'Vysledky (4)'!$B$5:$R$52,17,FALSE))</f>
      </c>
      <c r="G38" s="22">
        <f>IF(ISERROR(VLOOKUP($B38,'Vysledky (5)'!$B$5:$R$52,17,FALSE)),"",VLOOKUP($B38,'Vysledky (5)'!$B$5:$R$52,17,FALSE))</f>
      </c>
      <c r="H38" s="22">
        <f>IF(ISERROR(VLOOKUP($B38,'Vysledky (6)'!$B$5:$R$52,17,FALSE)),"",VLOOKUP($B38,'Vysledky (6)'!$B$5:$R$52,17,FALSE))</f>
        <v>39</v>
      </c>
      <c r="I38" s="22">
        <f>IF(ISERROR(VLOOKUP($B38,'Vysledky (7)'!$B$5:$R$52,17,FALSE)),"",VLOOKUP($B38,'Vysledky (7)'!$B$5:$R$52,17,FALSE))</f>
        <v>24</v>
      </c>
      <c r="J38" s="22">
        <f>IF(ISERROR(VLOOKUP($B38,'Vysledky (8)'!$B$5:$R$52,17,FALSE)),"",VLOOKUP($B38,'Vysledky (8)'!$B$5:$R$52,17,FALSE))</f>
      </c>
      <c r="K38" s="22">
        <f>IF(ISERROR(VLOOKUP($B38,'Vysledky (9)'!$B$5:$R$52,17,FALSE)),"",VLOOKUP($B38,'Vysledky (9)'!$B$5:$R$52,17,FALSE))</f>
      </c>
      <c r="L38" s="22">
        <f>IF(ISERROR(VLOOKUP($B38,'Vysledky (10)'!$B$5:$R$52,17,FALSE)),"",VLOOKUP($B38,'Vysledky (10)'!$B$5:$R$52,17,FALSE))</f>
      </c>
      <c r="M38" s="23">
        <f>U38</f>
        <v>63</v>
      </c>
      <c r="N38" s="24"/>
      <c r="O38">
        <f>SUM(C38:L38)</f>
        <v>63</v>
      </c>
      <c r="P38">
        <f>COUNT(C38:L38)</f>
        <v>2</v>
      </c>
      <c r="Q38" s="25">
        <f>IF($P38&gt;Q$3,MIN($C38:$L38),0)</f>
        <v>0</v>
      </c>
      <c r="R38" s="25">
        <f>IF($P38&gt;R$3,SMALL($C38:$L38,R$2),0)</f>
        <v>0</v>
      </c>
      <c r="S38" s="25">
        <f>IF($P38&gt;S$3,SMALL($C38:$L38,S$2),0)</f>
        <v>0</v>
      </c>
      <c r="T38" s="25">
        <f>IF($P38&gt;T$3,SMALL($C38:$L38,T$2),0)</f>
        <v>0</v>
      </c>
      <c r="U38">
        <f>O38-SUM(Q38:T38)</f>
        <v>63</v>
      </c>
      <c r="V38">
        <f>U38*V$4</f>
        <v>63000000000000</v>
      </c>
      <c r="W38" s="40">
        <f>IF(ISERROR(LARGE($C38:$L38,W$5)),0,LARGE($C38:$L38,W$5))*W$4</f>
        <v>390000000000</v>
      </c>
      <c r="X38" s="40">
        <f>IF(ISERROR(LARGE($C38:$L38,X$5)),0,LARGE($C38:$L38,X$5))*X$4</f>
        <v>2400000000</v>
      </c>
      <c r="Y38" s="40">
        <f>IF(ISERROR(LARGE($C38:$L38,Y$5)),0,LARGE($C38:$L38,Y$5))*Y$4</f>
        <v>0</v>
      </c>
      <c r="Z38" s="40">
        <f>IF(ISERROR(LARGE($C38:$L38,Z$5)),0,LARGE($C38:$L38,Z$5))*Z$4</f>
        <v>0</v>
      </c>
      <c r="AA38" s="40">
        <f>IF(ISERROR(LARGE($C38:$L38,AA$5)),0,LARGE($C38:$L38,AA$5))*AA$4</f>
        <v>0</v>
      </c>
      <c r="AB38" s="40">
        <f>IF(ISERROR(LARGE($C38:$L38,AB$5)),0,LARGE($C38:$L38,AB$5))*AB$4</f>
        <v>0</v>
      </c>
      <c r="AC38" s="41">
        <f>SUM(V38:AB38)</f>
        <v>63392400000000</v>
      </c>
      <c r="AD38" s="42">
        <f>RANK(AC38,AC$6:AC$53)</f>
        <v>33</v>
      </c>
    </row>
    <row r="39" spans="1:30" ht="12.75" customHeight="1">
      <c r="A39" s="20">
        <f aca="true" t="shared" si="3" ref="A39:A71">A38+1</f>
        <v>34</v>
      </c>
      <c r="B39" s="26" t="s">
        <v>51</v>
      </c>
      <c r="C39" s="22">
        <f>IF(ISERROR(VLOOKUP($B39,'Vysledky (1)'!$B$5:$R$52,17,FALSE)),"",VLOOKUP($B39,'Vysledky (1)'!$B$5:$R$52,17,FALSE))</f>
        <v>5</v>
      </c>
      <c r="D39" s="22">
        <f>IF(ISERROR(VLOOKUP($B39,'Vysledky (2)'!$B$5:$R$52,17,FALSE)),"",VLOOKUP($B39,'Vysledky (2)'!$B$5:$R$52,17,FALSE))</f>
        <v>2</v>
      </c>
      <c r="E39" s="22">
        <f>IF(ISERROR(VLOOKUP($B39,'Vysledky (3)'!$B$5:$R$52,17,FALSE)),"",VLOOKUP($B39,'Vysledky (3)'!$B$5:$R$52,17,FALSE))</f>
      </c>
      <c r="F39" s="22">
        <f>IF(ISERROR(VLOOKUP($B39,'Vysledky (4)'!$B$5:$R$52,17,FALSE)),"",VLOOKUP($B39,'Vysledky (4)'!$B$5:$R$52,17,FALSE))</f>
        <v>13</v>
      </c>
      <c r="G39" s="22">
        <f>IF(ISERROR(VLOOKUP($B39,'Vysledky (5)'!$B$5:$R$52,17,FALSE)),"",VLOOKUP($B39,'Vysledky (5)'!$B$5:$R$52,17,FALSE))</f>
        <v>13</v>
      </c>
      <c r="H39" s="22">
        <f>IF(ISERROR(VLOOKUP($B39,'Vysledky (6)'!$B$5:$R$52,17,FALSE)),"",VLOOKUP($B39,'Vysledky (6)'!$B$5:$R$52,17,FALSE))</f>
        <v>13</v>
      </c>
      <c r="I39" s="22">
        <f>IF(ISERROR(VLOOKUP($B39,'Vysledky (7)'!$B$5:$R$52,17,FALSE)),"",VLOOKUP($B39,'Vysledky (7)'!$B$5:$R$52,17,FALSE))</f>
        <v>10</v>
      </c>
      <c r="J39" s="22">
        <f>IF(ISERROR(VLOOKUP($B39,'Vysledky (8)'!$B$5:$R$52,17,FALSE)),"",VLOOKUP($B39,'Vysledky (8)'!$B$5:$R$52,17,FALSE))</f>
        <v>9</v>
      </c>
      <c r="K39" s="22">
        <f>IF(ISERROR(VLOOKUP($B39,'Vysledky (9)'!$B$5:$R$52,17,FALSE)),"",VLOOKUP($B39,'Vysledky (9)'!$B$5:$R$52,17,FALSE))</f>
      </c>
      <c r="L39" s="22">
        <f>IF(ISERROR(VLOOKUP($B39,'Vysledky (10)'!$B$5:$R$52,17,FALSE)),"",VLOOKUP($B39,'Vysledky (10)'!$B$5:$R$52,17,FALSE))</f>
      </c>
      <c r="M39" s="23">
        <f>U39</f>
        <v>63</v>
      </c>
      <c r="N39" s="24"/>
      <c r="O39">
        <f>SUM(C39:L39)</f>
        <v>65</v>
      </c>
      <c r="P39">
        <f>COUNT(C39:L39)</f>
        <v>7</v>
      </c>
      <c r="Q39" s="25">
        <f>IF($P39&gt;Q$3,MIN($C39:$L39),0)</f>
        <v>2</v>
      </c>
      <c r="R39" s="25">
        <f>IF($P39&gt;R$3,SMALL($C39:$L39,R$2),0)</f>
        <v>0</v>
      </c>
      <c r="S39" s="25">
        <f>IF($P39&gt;S$3,SMALL($C39:$L39,S$2),0)</f>
        <v>0</v>
      </c>
      <c r="T39" s="25">
        <f>IF($P39&gt;T$3,SMALL($C39:$L39,T$2),0)</f>
        <v>0</v>
      </c>
      <c r="U39">
        <f>O39-SUM(Q39:T39)</f>
        <v>63</v>
      </c>
      <c r="V39">
        <f>U39*V$4</f>
        <v>63000000000000</v>
      </c>
      <c r="W39" s="40">
        <f>IF(ISERROR(LARGE($C39:$L39,W$5)),0,LARGE($C39:$L39,W$5))*W$4</f>
        <v>130000000000</v>
      </c>
      <c r="X39" s="40">
        <f>IF(ISERROR(LARGE($C39:$L39,X$5)),0,LARGE($C39:$L39,X$5))*X$4</f>
        <v>1300000000</v>
      </c>
      <c r="Y39" s="40">
        <f>IF(ISERROR(LARGE($C39:$L39,Y$5)),0,LARGE($C39:$L39,Y$5))*Y$4</f>
        <v>13000000</v>
      </c>
      <c r="Z39" s="40">
        <f>IF(ISERROR(LARGE($C39:$L39,Z$5)),0,LARGE($C39:$L39,Z$5))*Z$4</f>
        <v>100000</v>
      </c>
      <c r="AA39" s="40">
        <f>IF(ISERROR(LARGE($C39:$L39,AA$5)),0,LARGE($C39:$L39,AA$5))*AA$4</f>
        <v>900</v>
      </c>
      <c r="AB39" s="40">
        <f>IF(ISERROR(LARGE($C39:$L39,AB$5)),0,LARGE($C39:$L39,AB$5))*AB$4</f>
        <v>5</v>
      </c>
      <c r="AC39" s="41">
        <f>SUM(V39:AB39)</f>
        <v>63131313100905</v>
      </c>
      <c r="AD39" s="42">
        <f>RANK(AC39,AC$6:AC$53)</f>
        <v>34</v>
      </c>
    </row>
    <row r="40" spans="1:30" ht="12.75" customHeight="1">
      <c r="A40" s="20">
        <f t="shared" si="3"/>
        <v>35</v>
      </c>
      <c r="B40" s="21" t="s">
        <v>73</v>
      </c>
      <c r="C40" s="22">
        <f>IF(ISERROR(VLOOKUP($B40,'Vysledky (1)'!$B$5:$R$52,17,FALSE)),"",VLOOKUP($B40,'Vysledky (1)'!$B$5:$R$52,17,FALSE))</f>
        <v>3</v>
      </c>
      <c r="D40" s="22">
        <f>IF(ISERROR(VLOOKUP($B40,'Vysledky (2)'!$B$5:$R$52,17,FALSE)),"",VLOOKUP($B40,'Vysledky (2)'!$B$5:$R$52,17,FALSE))</f>
        <v>1</v>
      </c>
      <c r="E40" s="22">
        <f>IF(ISERROR(VLOOKUP($B40,'Vysledky (3)'!$B$5:$R$52,17,FALSE)),"",VLOOKUP($B40,'Vysledky (3)'!$B$5:$R$52,17,FALSE))</f>
        <v>9</v>
      </c>
      <c r="F40" s="22">
        <f>IF(ISERROR(VLOOKUP($B40,'Vysledky (4)'!$B$5:$R$52,17,FALSE)),"",VLOOKUP($B40,'Vysledky (4)'!$B$5:$R$52,17,FALSE))</f>
        <v>9</v>
      </c>
      <c r="G40" s="22">
        <f>IF(ISERROR(VLOOKUP($B40,'Vysledky (5)'!$B$5:$R$52,17,FALSE)),"",VLOOKUP($B40,'Vysledky (5)'!$B$5:$R$52,17,FALSE))</f>
        <v>10</v>
      </c>
      <c r="H40" s="22">
        <f>IF(ISERROR(VLOOKUP($B40,'Vysledky (6)'!$B$5:$R$52,17,FALSE)),"",VLOOKUP($B40,'Vysledky (6)'!$B$5:$R$52,17,FALSE))</f>
      </c>
      <c r="I40" s="22">
        <f>IF(ISERROR(VLOOKUP($B40,'Vysledky (7)'!$B$5:$R$52,17,FALSE)),"",VLOOKUP($B40,'Vysledky (7)'!$B$5:$R$52,17,FALSE))</f>
      </c>
      <c r="J40" s="22">
        <f>IF(ISERROR(VLOOKUP($B40,'Vysledky (8)'!$B$5:$R$52,17,FALSE)),"",VLOOKUP($B40,'Vysledky (8)'!$B$5:$R$52,17,FALSE))</f>
        <v>13</v>
      </c>
      <c r="K40" s="22">
        <f>IF(ISERROR(VLOOKUP($B40,'Vysledky (9)'!$B$5:$R$52,17,FALSE)),"",VLOOKUP($B40,'Vysledky (9)'!$B$5:$R$52,17,FALSE))</f>
        <v>11</v>
      </c>
      <c r="L40" s="22">
        <f>IF(ISERROR(VLOOKUP($B40,'Vysledky (10)'!$B$5:$R$52,17,FALSE)),"",VLOOKUP($B40,'Vysledky (10)'!$B$5:$R$52,17,FALSE))</f>
      </c>
      <c r="M40" s="23">
        <f>U40</f>
        <v>55</v>
      </c>
      <c r="N40" s="24"/>
      <c r="O40">
        <f>SUM(C40:L40)</f>
        <v>56</v>
      </c>
      <c r="P40">
        <f>COUNT(C40:L40)</f>
        <v>7</v>
      </c>
      <c r="Q40" s="25">
        <f>IF($P40&gt;Q$3,MIN($C40:$L40),0)</f>
        <v>1</v>
      </c>
      <c r="R40" s="25">
        <f>IF($P40&gt;R$3,SMALL($C40:$L40,R$2),0)</f>
        <v>0</v>
      </c>
      <c r="S40" s="25">
        <f>IF($P40&gt;S$3,SMALL($C40:$L40,S$2),0)</f>
        <v>0</v>
      </c>
      <c r="T40" s="25">
        <f>IF($P40&gt;T$3,SMALL($C40:$L40,T$2),0)</f>
        <v>0</v>
      </c>
      <c r="U40">
        <f>O40-SUM(Q40:T40)</f>
        <v>55</v>
      </c>
      <c r="V40">
        <f>U40*V$4</f>
        <v>55000000000000</v>
      </c>
      <c r="W40" s="40">
        <f>IF(ISERROR(LARGE($C40:$L40,W$5)),0,LARGE($C40:$L40,W$5))*W$4</f>
        <v>130000000000</v>
      </c>
      <c r="X40" s="40">
        <f>IF(ISERROR(LARGE($C40:$L40,X$5)),0,LARGE($C40:$L40,X$5))*X$4</f>
        <v>1100000000</v>
      </c>
      <c r="Y40" s="40">
        <f>IF(ISERROR(LARGE($C40:$L40,Y$5)),0,LARGE($C40:$L40,Y$5))*Y$4</f>
        <v>10000000</v>
      </c>
      <c r="Z40" s="40">
        <f>IF(ISERROR(LARGE($C40:$L40,Z$5)),0,LARGE($C40:$L40,Z$5))*Z$4</f>
        <v>90000</v>
      </c>
      <c r="AA40" s="40">
        <f>IF(ISERROR(LARGE($C40:$L40,AA$5)),0,LARGE($C40:$L40,AA$5))*AA$4</f>
        <v>900</v>
      </c>
      <c r="AB40" s="40">
        <f>IF(ISERROR(LARGE($C40:$L40,AB$5)),0,LARGE($C40:$L40,AB$5))*AB$4</f>
        <v>3</v>
      </c>
      <c r="AC40" s="41">
        <f>SUM(V40:AB40)</f>
        <v>55131110090903</v>
      </c>
      <c r="AD40" s="42">
        <f>RANK(AC40,AC$6:AC$53)</f>
        <v>35</v>
      </c>
    </row>
    <row r="41" spans="1:30" ht="12.75" customHeight="1">
      <c r="A41" s="20">
        <f t="shared" si="3"/>
        <v>36</v>
      </c>
      <c r="B41" s="21" t="s">
        <v>80</v>
      </c>
      <c r="C41" s="22">
        <f>IF(ISERROR(VLOOKUP($B41,'Vysledky (1)'!$B$5:$R$52,17,FALSE)),"",VLOOKUP($B41,'Vysledky (1)'!$B$5:$R$52,17,FALSE))</f>
      </c>
      <c r="D41" s="22">
        <f>IF(ISERROR(VLOOKUP($B41,'Vysledky (2)'!$B$5:$R$52,17,FALSE)),"",VLOOKUP($B41,'Vysledky (2)'!$B$5:$R$52,17,FALSE))</f>
      </c>
      <c r="E41" s="22">
        <f>IF(ISERROR(VLOOKUP($B41,'Vysledky (3)'!$B$5:$R$52,17,FALSE)),"",VLOOKUP($B41,'Vysledky (3)'!$B$5:$R$52,17,FALSE))</f>
      </c>
      <c r="F41" s="22">
        <f>IF(ISERROR(VLOOKUP($B41,'Vysledky (4)'!$B$5:$R$52,17,FALSE)),"",VLOOKUP($B41,'Vysledky (4)'!$B$5:$R$52,17,FALSE))</f>
        <v>7</v>
      </c>
      <c r="G41" s="22">
        <f>IF(ISERROR(VLOOKUP($B41,'Vysledky (5)'!$B$5:$R$52,17,FALSE)),"",VLOOKUP($B41,'Vysledky (5)'!$B$5:$R$52,17,FALSE))</f>
        <v>17</v>
      </c>
      <c r="H41" s="22">
        <f>IF(ISERROR(VLOOKUP($B41,'Vysledky (6)'!$B$5:$R$52,17,FALSE)),"",VLOOKUP($B41,'Vysledky (6)'!$B$5:$R$52,17,FALSE))</f>
      </c>
      <c r="I41" s="22">
        <f>IF(ISERROR(VLOOKUP($B41,'Vysledky (7)'!$B$5:$R$52,17,FALSE)),"",VLOOKUP($B41,'Vysledky (7)'!$B$5:$R$52,17,FALSE))</f>
        <v>13</v>
      </c>
      <c r="J41" s="22">
        <f>IF(ISERROR(VLOOKUP($B41,'Vysledky (8)'!$B$5:$R$52,17,FALSE)),"",VLOOKUP($B41,'Vysledky (8)'!$B$5:$R$52,17,FALSE))</f>
      </c>
      <c r="K41" s="22">
        <f>IF(ISERROR(VLOOKUP($B41,'Vysledky (9)'!$B$5:$R$52,17,FALSE)),"",VLOOKUP($B41,'Vysledky (9)'!$B$5:$R$52,17,FALSE))</f>
      </c>
      <c r="L41" s="22">
        <f>IF(ISERROR(VLOOKUP($B41,'Vysledky (10)'!$B$5:$R$52,17,FALSE)),"",VLOOKUP($B41,'Vysledky (10)'!$B$5:$R$52,17,FALSE))</f>
      </c>
      <c r="M41" s="23">
        <f>U41</f>
        <v>37</v>
      </c>
      <c r="N41" s="2"/>
      <c r="O41">
        <f>SUM(C41:L41)</f>
        <v>37</v>
      </c>
      <c r="P41">
        <f>COUNT(C41:L41)</f>
        <v>3</v>
      </c>
      <c r="Q41" s="25">
        <f>IF($P41&gt;Q$3,MIN($C41:$L41),0)</f>
        <v>0</v>
      </c>
      <c r="R41" s="25">
        <f>IF($P41&gt;R$3,SMALL($C41:$L41,R$2),0)</f>
        <v>0</v>
      </c>
      <c r="S41" s="25">
        <f>IF($P41&gt;S$3,SMALL($C41:$L41,S$2),0)</f>
        <v>0</v>
      </c>
      <c r="T41" s="25">
        <f>IF($P41&gt;T$3,SMALL($C41:$L41,T$2),0)</f>
        <v>0</v>
      </c>
      <c r="U41">
        <f>O41-SUM(Q41:T41)</f>
        <v>37</v>
      </c>
      <c r="V41">
        <f>U41*V$4</f>
        <v>37000000000000</v>
      </c>
      <c r="W41" s="40">
        <f>IF(ISERROR(LARGE($C41:$L41,W$5)),0,LARGE($C41:$L41,W$5))*W$4</f>
        <v>170000000000</v>
      </c>
      <c r="X41" s="40">
        <f>IF(ISERROR(LARGE($C41:$L41,X$5)),0,LARGE($C41:$L41,X$5))*X$4</f>
        <v>1300000000</v>
      </c>
      <c r="Y41" s="40">
        <f>IF(ISERROR(LARGE($C41:$L41,Y$5)),0,LARGE($C41:$L41,Y$5))*Y$4</f>
        <v>7000000</v>
      </c>
      <c r="Z41" s="40">
        <f>IF(ISERROR(LARGE($C41:$L41,Z$5)),0,LARGE($C41:$L41,Z$5))*Z$4</f>
        <v>0</v>
      </c>
      <c r="AA41" s="40">
        <f>IF(ISERROR(LARGE($C41:$L41,AA$5)),0,LARGE($C41:$L41,AA$5))*AA$4</f>
        <v>0</v>
      </c>
      <c r="AB41" s="40">
        <f>IF(ISERROR(LARGE($C41:$L41,AB$5)),0,LARGE($C41:$L41,AB$5))*AB$4</f>
        <v>0</v>
      </c>
      <c r="AC41" s="41">
        <f>SUM(V41:AB41)</f>
        <v>37171307000000</v>
      </c>
      <c r="AD41" s="42">
        <f>RANK(AC41,AC$6:AC$53)</f>
        <v>36</v>
      </c>
    </row>
    <row r="42" spans="1:30" ht="12.75" customHeight="1">
      <c r="A42" s="20">
        <f t="shared" si="3"/>
        <v>37</v>
      </c>
      <c r="B42" s="21" t="s">
        <v>85</v>
      </c>
      <c r="C42" s="22">
        <f>IF(ISERROR(VLOOKUP($B42,'Vysledky (1)'!$B$5:$R$52,17,FALSE)),"",VLOOKUP($B42,'Vysledky (1)'!$B$5:$R$52,17,FALSE))</f>
      </c>
      <c r="D42" s="22">
        <f>IF(ISERROR(VLOOKUP($B42,'Vysledky (2)'!$B$5:$R$52,17,FALSE)),"",VLOOKUP($B42,'Vysledky (2)'!$B$5:$R$52,17,FALSE))</f>
      </c>
      <c r="E42" s="22">
        <f>IF(ISERROR(VLOOKUP($B42,'Vysledky (3)'!$B$5:$R$52,17,FALSE)),"",VLOOKUP($B42,'Vysledky (3)'!$B$5:$R$52,17,FALSE))</f>
      </c>
      <c r="F42" s="22">
        <f>IF(ISERROR(VLOOKUP($B42,'Vysledky (4)'!$B$5:$R$52,17,FALSE)),"",VLOOKUP($B42,'Vysledky (4)'!$B$5:$R$52,17,FALSE))</f>
      </c>
      <c r="G42" s="22">
        <f>IF(ISERROR(VLOOKUP($B42,'Vysledky (5)'!$B$5:$R$52,17,FALSE)),"",VLOOKUP($B42,'Vysledky (5)'!$B$5:$R$52,17,FALSE))</f>
      </c>
      <c r="H42" s="22">
        <f>IF(ISERROR(VLOOKUP($B42,'Vysledky (6)'!$B$5:$R$52,17,FALSE)),"",VLOOKUP($B42,'Vysledky (6)'!$B$5:$R$52,17,FALSE))</f>
      </c>
      <c r="I42" s="22">
        <f>IF(ISERROR(VLOOKUP($B42,'Vysledky (7)'!$B$5:$R$52,17,FALSE)),"",VLOOKUP($B42,'Vysledky (7)'!$B$5:$R$52,17,FALSE))</f>
      </c>
      <c r="J42" s="22">
        <f>IF(ISERROR(VLOOKUP($B42,'Vysledky (8)'!$B$5:$R$52,17,FALSE)),"",VLOOKUP($B42,'Vysledky (8)'!$B$5:$R$52,17,FALSE))</f>
      </c>
      <c r="K42" s="22">
        <f>IF(ISERROR(VLOOKUP($B42,'Vysledky (9)'!$B$5:$R$52,17,FALSE)),"",VLOOKUP($B42,'Vysledky (9)'!$B$5:$R$52,17,FALSE))</f>
        <v>36</v>
      </c>
      <c r="L42" s="22">
        <f>IF(ISERROR(VLOOKUP($B42,'Vysledky (10)'!$B$5:$R$52,17,FALSE)),"",VLOOKUP($B42,'Vysledky (10)'!$B$5:$R$52,17,FALSE))</f>
      </c>
      <c r="M42" s="23">
        <f>U42</f>
        <v>36</v>
      </c>
      <c r="N42" s="2"/>
      <c r="O42">
        <f>SUM(C42:L42)</f>
        <v>36</v>
      </c>
      <c r="P42">
        <f>COUNT(C42:L42)</f>
        <v>1</v>
      </c>
      <c r="Q42" s="25">
        <f>IF($P42&gt;Q$3,MIN($C42:$L42),0)</f>
        <v>0</v>
      </c>
      <c r="R42" s="25">
        <f>IF($P42&gt;R$3,SMALL($C42:$L42,R$2),0)</f>
        <v>0</v>
      </c>
      <c r="S42" s="25">
        <f>IF($P42&gt;S$3,SMALL($C42:$L42,S$2),0)</f>
        <v>0</v>
      </c>
      <c r="T42" s="25">
        <f>IF($P42&gt;T$3,SMALL($C42:$L42,T$2),0)</f>
        <v>0</v>
      </c>
      <c r="U42">
        <f>O42-SUM(Q42:T42)</f>
        <v>36</v>
      </c>
      <c r="V42">
        <f>U42*V$4</f>
        <v>36000000000000</v>
      </c>
      <c r="W42" s="40">
        <f>IF(ISERROR(LARGE($C42:$L42,W$5)),0,LARGE($C42:$L42,W$5))*W$4</f>
        <v>360000000000</v>
      </c>
      <c r="X42" s="40">
        <f>IF(ISERROR(LARGE($C42:$L42,X$5)),0,LARGE($C42:$L42,X$5))*X$4</f>
        <v>0</v>
      </c>
      <c r="Y42" s="40">
        <f>IF(ISERROR(LARGE($C42:$L42,Y$5)),0,LARGE($C42:$L42,Y$5))*Y$4</f>
        <v>0</v>
      </c>
      <c r="Z42" s="40">
        <f>IF(ISERROR(LARGE($C42:$L42,Z$5)),0,LARGE($C42:$L42,Z$5))*Z$4</f>
        <v>0</v>
      </c>
      <c r="AA42" s="40">
        <f>IF(ISERROR(LARGE($C42:$L42,AA$5)),0,LARGE($C42:$L42,AA$5))*AA$4</f>
        <v>0</v>
      </c>
      <c r="AB42" s="40">
        <f>IF(ISERROR(LARGE($C42:$L42,AB$5)),0,LARGE($C42:$L42,AB$5))*AB$4</f>
        <v>0</v>
      </c>
      <c r="AC42" s="41">
        <f>SUM(V42:AB42)</f>
        <v>36360000000000</v>
      </c>
      <c r="AD42" s="42">
        <f>RANK(AC42,AC$6:AC$53)</f>
        <v>37</v>
      </c>
    </row>
    <row r="43" spans="1:30" ht="12.75" customHeight="1">
      <c r="A43" s="20">
        <f t="shared" si="3"/>
        <v>38</v>
      </c>
      <c r="B43" s="21" t="s">
        <v>55</v>
      </c>
      <c r="C43" s="22">
        <f>IF(ISERROR(VLOOKUP($B43,'Vysledky (1)'!$B$5:$R$52,17,FALSE)),"",VLOOKUP($B43,'Vysledky (1)'!$B$5:$R$52,17,FALSE))</f>
      </c>
      <c r="D43" s="22">
        <f>IF(ISERROR(VLOOKUP($B43,'Vysledky (2)'!$B$5:$R$52,17,FALSE)),"",VLOOKUP($B43,'Vysledky (2)'!$B$5:$R$52,17,FALSE))</f>
        <v>34</v>
      </c>
      <c r="E43" s="22">
        <f>IF(ISERROR(VLOOKUP($B43,'Vysledky (3)'!$B$5:$R$52,17,FALSE)),"",VLOOKUP($B43,'Vysledky (3)'!$B$5:$R$52,17,FALSE))</f>
      </c>
      <c r="F43" s="22">
        <f>IF(ISERROR(VLOOKUP($B43,'Vysledky (4)'!$B$5:$R$52,17,FALSE)),"",VLOOKUP($B43,'Vysledky (4)'!$B$5:$R$52,17,FALSE))</f>
      </c>
      <c r="G43" s="22">
        <f>IF(ISERROR(VLOOKUP($B43,'Vysledky (5)'!$B$5:$R$52,17,FALSE)),"",VLOOKUP($B43,'Vysledky (5)'!$B$5:$R$52,17,FALSE))</f>
      </c>
      <c r="H43" s="22">
        <f>IF(ISERROR(VLOOKUP($B43,'Vysledky (6)'!$B$5:$R$52,17,FALSE)),"",VLOOKUP($B43,'Vysledky (6)'!$B$5:$R$52,17,FALSE))</f>
      </c>
      <c r="I43" s="22">
        <f>IF(ISERROR(VLOOKUP($B43,'Vysledky (7)'!$B$5:$R$52,17,FALSE)),"",VLOOKUP($B43,'Vysledky (7)'!$B$5:$R$52,17,FALSE))</f>
      </c>
      <c r="J43" s="22">
        <f>IF(ISERROR(VLOOKUP($B43,'Vysledky (8)'!$B$5:$R$52,17,FALSE)),"",VLOOKUP($B43,'Vysledky (8)'!$B$5:$R$52,17,FALSE))</f>
      </c>
      <c r="K43" s="22">
        <f>IF(ISERROR(VLOOKUP($B43,'Vysledky (9)'!$B$5:$R$52,17,FALSE)),"",VLOOKUP($B43,'Vysledky (9)'!$B$5:$R$52,17,FALSE))</f>
      </c>
      <c r="L43" s="22">
        <f>IF(ISERROR(VLOOKUP($B43,'Vysledky (10)'!$B$5:$R$52,17,FALSE)),"",VLOOKUP($B43,'Vysledky (10)'!$B$5:$R$52,17,FALSE))</f>
      </c>
      <c r="M43" s="23">
        <f>U43</f>
        <v>34</v>
      </c>
      <c r="N43" s="24"/>
      <c r="O43">
        <f>SUM(C43:L43)</f>
        <v>34</v>
      </c>
      <c r="P43">
        <f>COUNT(C43:L43)</f>
        <v>1</v>
      </c>
      <c r="Q43" s="25">
        <f>IF($P43&gt;Q$3,MIN($C43:$L43),0)</f>
        <v>0</v>
      </c>
      <c r="R43" s="25">
        <f>IF($P43&gt;R$3,SMALL($C43:$L43,R$2),0)</f>
        <v>0</v>
      </c>
      <c r="S43" s="25">
        <f>IF($P43&gt;S$3,SMALL($C43:$L43,S$2),0)</f>
        <v>0</v>
      </c>
      <c r="T43" s="25">
        <f>IF($P43&gt;T$3,SMALL($C43:$L43,T$2),0)</f>
        <v>0</v>
      </c>
      <c r="U43">
        <f>O43-SUM(Q43:T43)</f>
        <v>34</v>
      </c>
      <c r="V43">
        <f>U43*V$4</f>
        <v>34000000000000</v>
      </c>
      <c r="W43" s="40">
        <f>IF(ISERROR(LARGE($C43:$L43,W$5)),0,LARGE($C43:$L43,W$5))*W$4</f>
        <v>340000000000</v>
      </c>
      <c r="X43" s="40">
        <f>IF(ISERROR(LARGE($C43:$L43,X$5)),0,LARGE($C43:$L43,X$5))*X$4</f>
        <v>0</v>
      </c>
      <c r="Y43" s="40">
        <f>IF(ISERROR(LARGE($C43:$L43,Y$5)),0,LARGE($C43:$L43,Y$5))*Y$4</f>
        <v>0</v>
      </c>
      <c r="Z43" s="40">
        <f>IF(ISERROR(LARGE($C43:$L43,Z$5)),0,LARGE($C43:$L43,Z$5))*Z$4</f>
        <v>0</v>
      </c>
      <c r="AA43" s="40">
        <f>IF(ISERROR(LARGE($C43:$L43,AA$5)),0,LARGE($C43:$L43,AA$5))*AA$4</f>
        <v>0</v>
      </c>
      <c r="AB43" s="40">
        <f>IF(ISERROR(LARGE($C43:$L43,AB$5)),0,LARGE($C43:$L43,AB$5))*AB$4</f>
        <v>0</v>
      </c>
      <c r="AC43" s="41">
        <f>SUM(V43:AB43)</f>
        <v>34340000000000</v>
      </c>
      <c r="AD43" s="42">
        <f>RANK(AC43,AC$6:AC$53)</f>
        <v>38</v>
      </c>
    </row>
    <row r="44" spans="1:30" ht="12.75" customHeight="1">
      <c r="A44" s="20">
        <f t="shared" si="3"/>
        <v>39</v>
      </c>
      <c r="B44" s="21" t="s">
        <v>84</v>
      </c>
      <c r="C44" s="22">
        <f>IF(ISERROR(VLOOKUP($B44,'Vysledky (1)'!$B$5:$R$52,17,FALSE)),"",VLOOKUP($B44,'Vysledky (1)'!$B$5:$R$52,17,FALSE))</f>
      </c>
      <c r="D44" s="22">
        <f>IF(ISERROR(VLOOKUP($B44,'Vysledky (2)'!$B$5:$R$52,17,FALSE)),"",VLOOKUP($B44,'Vysledky (2)'!$B$5:$R$52,17,FALSE))</f>
      </c>
      <c r="E44" s="22">
        <f>IF(ISERROR(VLOOKUP($B44,'Vysledky (3)'!$B$5:$R$52,17,FALSE)),"",VLOOKUP($B44,'Vysledky (3)'!$B$5:$R$52,17,FALSE))</f>
      </c>
      <c r="F44" s="22">
        <f>IF(ISERROR(VLOOKUP($B44,'Vysledky (4)'!$B$5:$R$52,17,FALSE)),"",VLOOKUP($B44,'Vysledky (4)'!$B$5:$R$52,17,FALSE))</f>
      </c>
      <c r="G44" s="22">
        <f>IF(ISERROR(VLOOKUP($B44,'Vysledky (5)'!$B$5:$R$52,17,FALSE)),"",VLOOKUP($B44,'Vysledky (5)'!$B$5:$R$52,17,FALSE))</f>
      </c>
      <c r="H44" s="22">
        <f>IF(ISERROR(VLOOKUP($B44,'Vysledky (6)'!$B$5:$R$52,17,FALSE)),"",VLOOKUP($B44,'Vysledky (6)'!$B$5:$R$52,17,FALSE))</f>
      </c>
      <c r="I44" s="22">
        <f>IF(ISERROR(VLOOKUP($B44,'Vysledky (7)'!$B$5:$R$52,17,FALSE)),"",VLOOKUP($B44,'Vysledky (7)'!$B$5:$R$52,17,FALSE))</f>
      </c>
      <c r="J44" s="22">
        <f>IF(ISERROR(VLOOKUP($B44,'Vysledky (8)'!$B$5:$R$52,17,FALSE)),"",VLOOKUP($B44,'Vysledky (8)'!$B$5:$R$52,17,FALSE))</f>
        <v>28</v>
      </c>
      <c r="K44" s="22">
        <f>IF(ISERROR(VLOOKUP($B44,'Vysledky (9)'!$B$5:$R$52,17,FALSE)),"",VLOOKUP($B44,'Vysledky (9)'!$B$5:$R$52,17,FALSE))</f>
      </c>
      <c r="L44" s="22">
        <f>IF(ISERROR(VLOOKUP($B44,'Vysledky (10)'!$B$5:$R$52,17,FALSE)),"",VLOOKUP($B44,'Vysledky (10)'!$B$5:$R$52,17,FALSE))</f>
      </c>
      <c r="M44" s="23">
        <f>U44</f>
        <v>28</v>
      </c>
      <c r="N44" s="2"/>
      <c r="O44">
        <f>SUM(C44:L44)</f>
        <v>28</v>
      </c>
      <c r="P44">
        <f>COUNT(C44:L44)</f>
        <v>1</v>
      </c>
      <c r="Q44" s="25">
        <f>IF($P44&gt;Q$3,MIN($C44:$L44),0)</f>
        <v>0</v>
      </c>
      <c r="R44" s="25">
        <f>IF($P44&gt;R$3,SMALL($C44:$L44,R$2),0)</f>
        <v>0</v>
      </c>
      <c r="S44" s="25">
        <f>IF($P44&gt;S$3,SMALL($C44:$L44,S$2),0)</f>
        <v>0</v>
      </c>
      <c r="T44" s="25">
        <f>IF($P44&gt;T$3,SMALL($C44:$L44,T$2),0)</f>
        <v>0</v>
      </c>
      <c r="U44">
        <f>O44-SUM(Q44:T44)</f>
        <v>28</v>
      </c>
      <c r="V44">
        <f>U44*V$4</f>
        <v>28000000000000</v>
      </c>
      <c r="W44" s="40">
        <f>IF(ISERROR(LARGE($C44:$L44,W$5)),0,LARGE($C44:$L44,W$5))*W$4</f>
        <v>280000000000</v>
      </c>
      <c r="X44" s="40">
        <f>IF(ISERROR(LARGE($C44:$L44,X$5)),0,LARGE($C44:$L44,X$5))*X$4</f>
        <v>0</v>
      </c>
      <c r="Y44" s="40">
        <f>IF(ISERROR(LARGE($C44:$L44,Y$5)),0,LARGE($C44:$L44,Y$5))*Y$4</f>
        <v>0</v>
      </c>
      <c r="Z44" s="40">
        <f>IF(ISERROR(LARGE($C44:$L44,Z$5)),0,LARGE($C44:$L44,Z$5))*Z$4</f>
        <v>0</v>
      </c>
      <c r="AA44" s="40">
        <f>IF(ISERROR(LARGE($C44:$L44,AA$5)),0,LARGE($C44:$L44,AA$5))*AA$4</f>
        <v>0</v>
      </c>
      <c r="AB44" s="40">
        <f>IF(ISERROR(LARGE($C44:$L44,AB$5)),0,LARGE($C44:$L44,AB$5))*AB$4</f>
        <v>0</v>
      </c>
      <c r="AC44" s="41">
        <f>SUM(V44:AB44)</f>
        <v>28280000000000</v>
      </c>
      <c r="AD44" s="42">
        <f>RANK(AC44,AC$6:AC$53)</f>
        <v>39</v>
      </c>
    </row>
    <row r="45" spans="1:30" ht="12.75" customHeight="1">
      <c r="A45" s="20">
        <f t="shared" si="3"/>
        <v>40</v>
      </c>
      <c r="B45" s="21" t="s">
        <v>57</v>
      </c>
      <c r="C45" s="22">
        <f>IF(ISERROR(VLOOKUP($B45,'Vysledky (1)'!$B$5:$R$52,17,FALSE)),"",VLOOKUP($B45,'Vysledky (1)'!$B$5:$R$52,17,FALSE))</f>
      </c>
      <c r="D45" s="22">
        <f>IF(ISERROR(VLOOKUP($B45,'Vysledky (2)'!$B$5:$R$52,17,FALSE)),"",VLOOKUP($B45,'Vysledky (2)'!$B$5:$R$52,17,FALSE))</f>
        <v>11</v>
      </c>
      <c r="E45" s="22">
        <f>IF(ISERROR(VLOOKUP($B45,'Vysledky (3)'!$B$5:$R$52,17,FALSE)),"",VLOOKUP($B45,'Vysledky (3)'!$B$5:$R$52,17,FALSE))</f>
        <v>7</v>
      </c>
      <c r="F45" s="22">
        <f>IF(ISERROR(VLOOKUP($B45,'Vysledky (4)'!$B$5:$R$52,17,FALSE)),"",VLOOKUP($B45,'Vysledky (4)'!$B$5:$R$52,17,FALSE))</f>
      </c>
      <c r="G45" s="22">
        <f>IF(ISERROR(VLOOKUP($B45,'Vysledky (5)'!$B$5:$R$52,17,FALSE)),"",VLOOKUP($B45,'Vysledky (5)'!$B$5:$R$52,17,FALSE))</f>
      </c>
      <c r="H45" s="22">
        <f>IF(ISERROR(VLOOKUP($B45,'Vysledky (6)'!$B$5:$R$52,17,FALSE)),"",VLOOKUP($B45,'Vysledky (6)'!$B$5:$R$52,17,FALSE))</f>
      </c>
      <c r="I45" s="22">
        <f>IF(ISERROR(VLOOKUP($B45,'Vysledky (7)'!$B$5:$R$52,17,FALSE)),"",VLOOKUP($B45,'Vysledky (7)'!$B$5:$R$52,17,FALSE))</f>
      </c>
      <c r="J45" s="22">
        <f>IF(ISERROR(VLOOKUP($B45,'Vysledky (8)'!$B$5:$R$52,17,FALSE)),"",VLOOKUP($B45,'Vysledky (8)'!$B$5:$R$52,17,FALSE))</f>
      </c>
      <c r="K45" s="22">
        <f>IF(ISERROR(VLOOKUP($B45,'Vysledky (9)'!$B$5:$R$52,17,FALSE)),"",VLOOKUP($B45,'Vysledky (9)'!$B$5:$R$52,17,FALSE))</f>
      </c>
      <c r="L45" s="22">
        <f>IF(ISERROR(VLOOKUP($B45,'Vysledky (10)'!$B$5:$R$52,17,FALSE)),"",VLOOKUP($B45,'Vysledky (10)'!$B$5:$R$52,17,FALSE))</f>
      </c>
      <c r="M45" s="23">
        <f>U45</f>
        <v>18</v>
      </c>
      <c r="N45" s="24"/>
      <c r="O45">
        <f>SUM(C45:L45)</f>
        <v>18</v>
      </c>
      <c r="P45">
        <f>COUNT(C45:L45)</f>
        <v>2</v>
      </c>
      <c r="Q45" s="25">
        <f>IF($P45&gt;Q$3,MIN($C45:$L45),0)</f>
        <v>0</v>
      </c>
      <c r="R45" s="25">
        <f>IF($P45&gt;R$3,SMALL($C45:$L45,R$2),0)</f>
        <v>0</v>
      </c>
      <c r="S45" s="25">
        <f>IF($P45&gt;S$3,SMALL($C45:$L45,S$2),0)</f>
        <v>0</v>
      </c>
      <c r="T45" s="25">
        <f>IF($P45&gt;T$3,SMALL($C45:$L45,T$2),0)</f>
        <v>0</v>
      </c>
      <c r="U45">
        <f>O45-SUM(Q45:T45)</f>
        <v>18</v>
      </c>
      <c r="V45">
        <f>U45*V$4</f>
        <v>18000000000000</v>
      </c>
      <c r="W45" s="40">
        <f>IF(ISERROR(LARGE($C45:$L45,W$5)),0,LARGE($C45:$L45,W$5))*W$4</f>
        <v>110000000000</v>
      </c>
      <c r="X45" s="40">
        <f>IF(ISERROR(LARGE($C45:$L45,X$5)),0,LARGE($C45:$L45,X$5))*X$4</f>
        <v>700000000</v>
      </c>
      <c r="Y45" s="40">
        <f>IF(ISERROR(LARGE($C45:$L45,Y$5)),0,LARGE($C45:$L45,Y$5))*Y$4</f>
        <v>0</v>
      </c>
      <c r="Z45" s="40">
        <f>IF(ISERROR(LARGE($C45:$L45,Z$5)),0,LARGE($C45:$L45,Z$5))*Z$4</f>
        <v>0</v>
      </c>
      <c r="AA45" s="40">
        <f>IF(ISERROR(LARGE($C45:$L45,AA$5)),0,LARGE($C45:$L45,AA$5))*AA$4</f>
        <v>0</v>
      </c>
      <c r="AB45" s="40">
        <f>IF(ISERROR(LARGE($C45:$L45,AB$5)),0,LARGE($C45:$L45,AB$5))*AB$4</f>
        <v>0</v>
      </c>
      <c r="AC45" s="41">
        <f>SUM(V45:AB45)</f>
        <v>18110700000000</v>
      </c>
      <c r="AD45" s="42">
        <f>RANK(AC45,AC$6:AC$53)</f>
        <v>40</v>
      </c>
    </row>
    <row r="46" spans="1:30" ht="12.75" customHeight="1">
      <c r="A46" s="20">
        <f t="shared" si="3"/>
        <v>41</v>
      </c>
      <c r="B46" s="21" t="s">
        <v>12</v>
      </c>
      <c r="C46" s="22">
        <f>IF(ISERROR(VLOOKUP($B46,'Vysledky (1)'!$B$5:$R$52,17,FALSE)),"",VLOOKUP($B46,'Vysledky (1)'!$B$5:$R$52,17,FALSE))</f>
        <v>11</v>
      </c>
      <c r="D46" s="22">
        <f>IF(ISERROR(VLOOKUP($B46,'Vysledky (2)'!$B$5:$R$52,17,FALSE)),"",VLOOKUP($B46,'Vysledky (2)'!$B$5:$R$52,17,FALSE))</f>
      </c>
      <c r="E46" s="22">
        <f>IF(ISERROR(VLOOKUP($B46,'Vysledky (3)'!$B$5:$R$52,17,FALSE)),"",VLOOKUP($B46,'Vysledky (3)'!$B$5:$R$52,17,FALSE))</f>
      </c>
      <c r="F46" s="22">
        <f>IF(ISERROR(VLOOKUP($B46,'Vysledky (4)'!$B$5:$R$52,17,FALSE)),"",VLOOKUP($B46,'Vysledky (4)'!$B$5:$R$52,17,FALSE))</f>
      </c>
      <c r="G46" s="22">
        <f>IF(ISERROR(VLOOKUP($B46,'Vysledky (5)'!$B$5:$R$52,17,FALSE)),"",VLOOKUP($B46,'Vysledky (5)'!$B$5:$R$52,17,FALSE))</f>
      </c>
      <c r="H46" s="22">
        <f>IF(ISERROR(VLOOKUP($B46,'Vysledky (6)'!$B$5:$R$52,17,FALSE)),"",VLOOKUP($B46,'Vysledky (6)'!$B$5:$R$52,17,FALSE))</f>
      </c>
      <c r="I46" s="22">
        <f>IF(ISERROR(VLOOKUP($B46,'Vysledky (7)'!$B$5:$R$52,17,FALSE)),"",VLOOKUP($B46,'Vysledky (7)'!$B$5:$R$52,17,FALSE))</f>
      </c>
      <c r="J46" s="22">
        <f>IF(ISERROR(VLOOKUP($B46,'Vysledky (8)'!$B$5:$R$52,17,FALSE)),"",VLOOKUP($B46,'Vysledky (8)'!$B$5:$R$52,17,FALSE))</f>
      </c>
      <c r="K46" s="22">
        <f>IF(ISERROR(VLOOKUP($B46,'Vysledky (9)'!$B$5:$R$52,17,FALSE)),"",VLOOKUP($B46,'Vysledky (9)'!$B$5:$R$52,17,FALSE))</f>
      </c>
      <c r="L46" s="22">
        <f>IF(ISERROR(VLOOKUP($B46,'Vysledky (10)'!$B$5:$R$52,17,FALSE)),"",VLOOKUP($B46,'Vysledky (10)'!$B$5:$R$52,17,FALSE))</f>
      </c>
      <c r="M46" s="23">
        <f>U46</f>
        <v>11</v>
      </c>
      <c r="N46" s="24"/>
      <c r="O46">
        <f>SUM(C46:L46)</f>
        <v>11</v>
      </c>
      <c r="P46">
        <f>COUNT(C46:L46)</f>
        <v>1</v>
      </c>
      <c r="Q46" s="25">
        <f>IF($P46&gt;Q$3,MIN($C46:$L46),0)</f>
        <v>0</v>
      </c>
      <c r="R46" s="25">
        <f>IF($P46&gt;R$3,SMALL($C46:$L46,R$2),0)</f>
        <v>0</v>
      </c>
      <c r="S46" s="25">
        <f>IF($P46&gt;S$3,SMALL($C46:$L46,S$2),0)</f>
        <v>0</v>
      </c>
      <c r="T46" s="25">
        <f>IF($P46&gt;T$3,SMALL($C46:$L46,T$2),0)</f>
        <v>0</v>
      </c>
      <c r="U46">
        <f>O46-SUM(Q46:T46)</f>
        <v>11</v>
      </c>
      <c r="V46">
        <f>U46*V$4</f>
        <v>11000000000000</v>
      </c>
      <c r="W46" s="40">
        <f>IF(ISERROR(LARGE($C46:$L46,W$5)),0,LARGE($C46:$L46,W$5))*W$4</f>
        <v>110000000000</v>
      </c>
      <c r="X46" s="40">
        <f>IF(ISERROR(LARGE($C46:$L46,X$5)),0,LARGE($C46:$L46,X$5))*X$4</f>
        <v>0</v>
      </c>
      <c r="Y46" s="40">
        <f>IF(ISERROR(LARGE($C46:$L46,Y$5)),0,LARGE($C46:$L46,Y$5))*Y$4</f>
        <v>0</v>
      </c>
      <c r="Z46" s="40">
        <f>IF(ISERROR(LARGE($C46:$L46,Z$5)),0,LARGE($C46:$L46,Z$5))*Z$4</f>
        <v>0</v>
      </c>
      <c r="AA46" s="40">
        <f>IF(ISERROR(LARGE($C46:$L46,AA$5)),0,LARGE($C46:$L46,AA$5))*AA$4</f>
        <v>0</v>
      </c>
      <c r="AB46" s="40">
        <f>IF(ISERROR(LARGE($C46:$L46,AB$5)),0,LARGE($C46:$L46,AB$5))*AB$4</f>
        <v>0</v>
      </c>
      <c r="AC46" s="41">
        <f>SUM(V46:AB46)</f>
        <v>11110000000000</v>
      </c>
      <c r="AD46" s="42">
        <f>RANK(AC46,AC$6:AC$53)</f>
        <v>41</v>
      </c>
    </row>
    <row r="47" spans="1:30" ht="12.75" customHeight="1">
      <c r="A47" s="20">
        <f t="shared" si="3"/>
        <v>42</v>
      </c>
      <c r="B47" s="26" t="s">
        <v>83</v>
      </c>
      <c r="C47" s="22">
        <f>IF(ISERROR(VLOOKUP($B47,'Vysledky (1)'!$B$5:$R$52,17,FALSE)),"",VLOOKUP($B47,'Vysledky (1)'!$B$5:$R$52,17,FALSE))</f>
      </c>
      <c r="D47" s="22">
        <f>IF(ISERROR(VLOOKUP($B47,'Vysledky (2)'!$B$5:$R$52,17,FALSE)),"",VLOOKUP($B47,'Vysledky (2)'!$B$5:$R$52,17,FALSE))</f>
      </c>
      <c r="E47" s="22">
        <f>IF(ISERROR(VLOOKUP($B47,'Vysledky (3)'!$B$5:$R$52,17,FALSE)),"",VLOOKUP($B47,'Vysledky (3)'!$B$5:$R$52,17,FALSE))</f>
      </c>
      <c r="F47" s="22">
        <f>IF(ISERROR(VLOOKUP($B47,'Vysledky (4)'!$B$5:$R$52,17,FALSE)),"",VLOOKUP($B47,'Vysledky (4)'!$B$5:$R$52,17,FALSE))</f>
      </c>
      <c r="G47" s="22">
        <f>IF(ISERROR(VLOOKUP($B47,'Vysledky (5)'!$B$5:$R$52,17,FALSE)),"",VLOOKUP($B47,'Vysledky (5)'!$B$5:$R$52,17,FALSE))</f>
      </c>
      <c r="H47" s="22">
        <f>IF(ISERROR(VLOOKUP($B47,'Vysledky (6)'!$B$5:$R$52,17,FALSE)),"",VLOOKUP($B47,'Vysledky (6)'!$B$5:$R$52,17,FALSE))</f>
      </c>
      <c r="I47" s="22">
        <f>IF(ISERROR(VLOOKUP($B47,'Vysledky (7)'!$B$5:$R$52,17,FALSE)),"",VLOOKUP($B47,'Vysledky (7)'!$B$5:$R$52,17,FALSE))</f>
        <v>11</v>
      </c>
      <c r="J47" s="22">
        <f>IF(ISERROR(VLOOKUP($B47,'Vysledky (8)'!$B$5:$R$52,17,FALSE)),"",VLOOKUP($B47,'Vysledky (8)'!$B$5:$R$52,17,FALSE))</f>
      </c>
      <c r="K47" s="22">
        <f>IF(ISERROR(VLOOKUP($B47,'Vysledky (9)'!$B$5:$R$52,17,FALSE)),"",VLOOKUP($B47,'Vysledky (9)'!$B$5:$R$52,17,FALSE))</f>
      </c>
      <c r="L47" s="22">
        <f>IF(ISERROR(VLOOKUP($B47,'Vysledky (10)'!$B$5:$R$52,17,FALSE)),"",VLOOKUP($B47,'Vysledky (10)'!$B$5:$R$52,17,FALSE))</f>
      </c>
      <c r="M47" s="23">
        <f>U47</f>
        <v>11</v>
      </c>
      <c r="N47" s="24"/>
      <c r="O47">
        <f>SUM(C47:L47)</f>
        <v>11</v>
      </c>
      <c r="P47">
        <f>COUNT(C47:L47)</f>
        <v>1</v>
      </c>
      <c r="Q47" s="25">
        <f>IF($P47&gt;Q$3,MIN($C47:$L47),0)</f>
        <v>0</v>
      </c>
      <c r="R47" s="25">
        <f>IF($P47&gt;R$3,SMALL($C47:$L47,R$2),0)</f>
        <v>0</v>
      </c>
      <c r="S47" s="25">
        <f>IF($P47&gt;S$3,SMALL($C47:$L47,S$2),0)</f>
        <v>0</v>
      </c>
      <c r="T47" s="25">
        <f>IF($P47&gt;T$3,SMALL($C47:$L47,T$2),0)</f>
        <v>0</v>
      </c>
      <c r="U47">
        <f>O47-SUM(Q47:T47)</f>
        <v>11</v>
      </c>
      <c r="V47">
        <f>U47*V$4</f>
        <v>11000000000000</v>
      </c>
      <c r="W47" s="40">
        <f>IF(ISERROR(LARGE($C47:$L47,W$5)),0,LARGE($C47:$L47,W$5))*W$4</f>
        <v>110000000000</v>
      </c>
      <c r="X47" s="40">
        <f>IF(ISERROR(LARGE($C47:$L47,X$5)),0,LARGE($C47:$L47,X$5))*X$4</f>
        <v>0</v>
      </c>
      <c r="Y47" s="40">
        <f>IF(ISERROR(LARGE($C47:$L47,Y$5)),0,LARGE($C47:$L47,Y$5))*Y$4</f>
        <v>0</v>
      </c>
      <c r="Z47" s="40">
        <f>IF(ISERROR(LARGE($C47:$L47,Z$5)),0,LARGE($C47:$L47,Z$5))*Z$4</f>
        <v>0</v>
      </c>
      <c r="AA47" s="40">
        <f>IF(ISERROR(LARGE($C47:$L47,AA$5)),0,LARGE($C47:$L47,AA$5))*AA$4</f>
        <v>0</v>
      </c>
      <c r="AB47" s="40">
        <f>IF(ISERROR(LARGE($C47:$L47,AB$5)),0,LARGE($C47:$L47,AB$5))*AB$4</f>
        <v>0</v>
      </c>
      <c r="AC47" s="41">
        <f>SUM(V47:AB47)</f>
        <v>11110000000000</v>
      </c>
      <c r="AD47" s="42">
        <f>RANK(AC47,AC$6:AC$53)</f>
        <v>41</v>
      </c>
    </row>
    <row r="48" spans="1:30" ht="12.75" customHeight="1">
      <c r="A48" s="20">
        <f t="shared" si="3"/>
        <v>43</v>
      </c>
      <c r="B48" s="21" t="s">
        <v>72</v>
      </c>
      <c r="C48" s="22">
        <f>IF(ISERROR(VLOOKUP($B48,'Vysledky (1)'!$B$5:$R$52,17,FALSE)),"",VLOOKUP($B48,'Vysledky (1)'!$B$5:$R$52,17,FALSE))</f>
        <v>4</v>
      </c>
      <c r="D48" s="22">
        <f>IF(ISERROR(VLOOKUP($B48,'Vysledky (2)'!$B$5:$R$52,17,FALSE)),"",VLOOKUP($B48,'Vysledky (2)'!$B$5:$R$52,17,FALSE))</f>
        <v>7</v>
      </c>
      <c r="E48" s="22">
        <f>IF(ISERROR(VLOOKUP($B48,'Vysledky (3)'!$B$5:$R$52,17,FALSE)),"",VLOOKUP($B48,'Vysledky (3)'!$B$5:$R$52,17,FALSE))</f>
      </c>
      <c r="F48" s="22">
        <f>IF(ISERROR(VLOOKUP($B48,'Vysledky (4)'!$B$5:$R$52,17,FALSE)),"",VLOOKUP($B48,'Vysledky (4)'!$B$5:$R$52,17,FALSE))</f>
      </c>
      <c r="G48" s="22">
        <f>IF(ISERROR(VLOOKUP($B48,'Vysledky (5)'!$B$5:$R$52,17,FALSE)),"",VLOOKUP($B48,'Vysledky (5)'!$B$5:$R$52,17,FALSE))</f>
      </c>
      <c r="H48" s="22">
        <f>IF(ISERROR(VLOOKUP($B48,'Vysledky (6)'!$B$5:$R$52,17,FALSE)),"",VLOOKUP($B48,'Vysledky (6)'!$B$5:$R$52,17,FALSE))</f>
      </c>
      <c r="I48" s="22">
        <f>IF(ISERROR(VLOOKUP($B48,'Vysledky (7)'!$B$5:$R$52,17,FALSE)),"",VLOOKUP($B48,'Vysledky (7)'!$B$5:$R$52,17,FALSE))</f>
      </c>
      <c r="J48" s="22">
        <f>IF(ISERROR(VLOOKUP($B48,'Vysledky (8)'!$B$5:$R$52,17,FALSE)),"",VLOOKUP($B48,'Vysledky (8)'!$B$5:$R$52,17,FALSE))</f>
      </c>
      <c r="K48" s="22">
        <f>IF(ISERROR(VLOOKUP($B48,'Vysledky (9)'!$B$5:$R$52,17,FALSE)),"",VLOOKUP($B48,'Vysledky (9)'!$B$5:$R$52,17,FALSE))</f>
      </c>
      <c r="L48" s="22">
        <f>IF(ISERROR(VLOOKUP($B48,'Vysledky (10)'!$B$5:$R$52,17,FALSE)),"",VLOOKUP($B48,'Vysledky (10)'!$B$5:$R$52,17,FALSE))</f>
      </c>
      <c r="M48" s="23">
        <f>U48</f>
        <v>11</v>
      </c>
      <c r="N48" s="24"/>
      <c r="O48">
        <f>SUM(C48:L48)</f>
        <v>11</v>
      </c>
      <c r="P48">
        <f>COUNT(C48:L48)</f>
        <v>2</v>
      </c>
      <c r="Q48" s="25">
        <f>IF($P48&gt;Q$3,MIN($C48:$L48),0)</f>
        <v>0</v>
      </c>
      <c r="R48" s="25">
        <f>IF($P48&gt;R$3,SMALL($C48:$L48,R$2),0)</f>
        <v>0</v>
      </c>
      <c r="S48" s="25">
        <f>IF($P48&gt;S$3,SMALL($C48:$L48,S$2),0)</f>
        <v>0</v>
      </c>
      <c r="T48" s="25">
        <f>IF($P48&gt;T$3,SMALL($C48:$L48,T$2),0)</f>
        <v>0</v>
      </c>
      <c r="U48">
        <f>O48-SUM(Q48:T48)</f>
        <v>11</v>
      </c>
      <c r="V48">
        <f>U48*V$4</f>
        <v>11000000000000</v>
      </c>
      <c r="W48" s="40">
        <f>IF(ISERROR(LARGE($C48:$L48,W$5)),0,LARGE($C48:$L48,W$5))*W$4</f>
        <v>70000000000</v>
      </c>
      <c r="X48" s="40">
        <f>IF(ISERROR(LARGE($C48:$L48,X$5)),0,LARGE($C48:$L48,X$5))*X$4</f>
        <v>400000000</v>
      </c>
      <c r="Y48" s="40">
        <f>IF(ISERROR(LARGE($C48:$L48,Y$5)),0,LARGE($C48:$L48,Y$5))*Y$4</f>
        <v>0</v>
      </c>
      <c r="Z48" s="40">
        <f>IF(ISERROR(LARGE($C48:$L48,Z$5)),0,LARGE($C48:$L48,Z$5))*Z$4</f>
        <v>0</v>
      </c>
      <c r="AA48" s="40">
        <f>IF(ISERROR(LARGE($C48:$L48,AA$5)),0,LARGE($C48:$L48,AA$5))*AA$4</f>
        <v>0</v>
      </c>
      <c r="AB48" s="40">
        <f>IF(ISERROR(LARGE($C48:$L48,AB$5)),0,LARGE($C48:$L48,AB$5))*AB$4</f>
        <v>0</v>
      </c>
      <c r="AC48" s="41">
        <f>SUM(V48:AB48)</f>
        <v>11070400000000</v>
      </c>
      <c r="AD48" s="42">
        <f>RANK(AC48,AC$6:AC$53)</f>
        <v>43</v>
      </c>
    </row>
    <row r="49" spans="1:30" ht="12.75" customHeight="1">
      <c r="A49" s="20">
        <f t="shared" si="3"/>
        <v>44</v>
      </c>
      <c r="B49" s="21" t="s">
        <v>76</v>
      </c>
      <c r="C49" s="22">
        <f>IF(ISERROR(VLOOKUP($B49,'Vysledky (1)'!$B$5:$R$52,17,FALSE)),"",VLOOKUP($B49,'Vysledky (1)'!$B$5:$R$52,17,FALSE))</f>
      </c>
      <c r="D49" s="22">
        <f>IF(ISERROR(VLOOKUP($B49,'Vysledky (2)'!$B$5:$R$52,17,FALSE)),"",VLOOKUP($B49,'Vysledky (2)'!$B$5:$R$52,17,FALSE))</f>
        <v>10</v>
      </c>
      <c r="E49" s="22">
        <f>IF(ISERROR(VLOOKUP($B49,'Vysledky (3)'!$B$5:$R$52,17,FALSE)),"",VLOOKUP($B49,'Vysledky (3)'!$B$5:$R$52,17,FALSE))</f>
      </c>
      <c r="F49" s="22">
        <f>IF(ISERROR(VLOOKUP($B49,'Vysledky (4)'!$B$5:$R$52,17,FALSE)),"",VLOOKUP($B49,'Vysledky (4)'!$B$5:$R$52,17,FALSE))</f>
      </c>
      <c r="G49" s="22">
        <f>IF(ISERROR(VLOOKUP($B49,'Vysledky (5)'!$B$5:$R$52,17,FALSE)),"",VLOOKUP($B49,'Vysledky (5)'!$B$5:$R$52,17,FALSE))</f>
      </c>
      <c r="H49" s="22">
        <f>IF(ISERROR(VLOOKUP($B49,'Vysledky (6)'!$B$5:$R$52,17,FALSE)),"",VLOOKUP($B49,'Vysledky (6)'!$B$5:$R$52,17,FALSE))</f>
      </c>
      <c r="I49" s="22">
        <f>IF(ISERROR(VLOOKUP($B49,'Vysledky (7)'!$B$5:$R$52,17,FALSE)),"",VLOOKUP($B49,'Vysledky (7)'!$B$5:$R$52,17,FALSE))</f>
      </c>
      <c r="J49" s="22">
        <f>IF(ISERROR(VLOOKUP($B49,'Vysledky (8)'!$B$5:$R$52,17,FALSE)),"",VLOOKUP($B49,'Vysledky (8)'!$B$5:$R$52,17,FALSE))</f>
      </c>
      <c r="K49" s="22">
        <f>IF(ISERROR(VLOOKUP($B49,'Vysledky (9)'!$B$5:$R$52,17,FALSE)),"",VLOOKUP($B49,'Vysledky (9)'!$B$5:$R$52,17,FALSE))</f>
      </c>
      <c r="L49" s="22">
        <f>IF(ISERROR(VLOOKUP($B49,'Vysledky (10)'!$B$5:$R$52,17,FALSE)),"",VLOOKUP($B49,'Vysledky (10)'!$B$5:$R$52,17,FALSE))</f>
      </c>
      <c r="M49" s="23">
        <f>U49</f>
        <v>10</v>
      </c>
      <c r="N49" s="24"/>
      <c r="O49">
        <f>SUM(C49:L49)</f>
        <v>10</v>
      </c>
      <c r="P49">
        <f>COUNT(C49:L49)</f>
        <v>1</v>
      </c>
      <c r="Q49" s="25">
        <f>IF($P49&gt;Q$3,MIN($C49:$L49),0)</f>
        <v>0</v>
      </c>
      <c r="R49" s="25">
        <f>IF($P49&gt;R$3,SMALL($C49:$L49,R$2),0)</f>
        <v>0</v>
      </c>
      <c r="S49" s="25">
        <f>IF($P49&gt;S$3,SMALL($C49:$L49,S$2),0)</f>
        <v>0</v>
      </c>
      <c r="T49" s="25">
        <f>IF($P49&gt;T$3,SMALL($C49:$L49,T$2),0)</f>
        <v>0</v>
      </c>
      <c r="U49">
        <f>O49-SUM(Q49:T49)</f>
        <v>10</v>
      </c>
      <c r="V49">
        <f>U49*V$4</f>
        <v>10000000000000</v>
      </c>
      <c r="W49" s="40">
        <f>IF(ISERROR(LARGE($C49:$L49,W$5)),0,LARGE($C49:$L49,W$5))*W$4</f>
        <v>100000000000</v>
      </c>
      <c r="X49" s="40">
        <f>IF(ISERROR(LARGE($C49:$L49,X$5)),0,LARGE($C49:$L49,X$5))*X$4</f>
        <v>0</v>
      </c>
      <c r="Y49" s="40">
        <f>IF(ISERROR(LARGE($C49:$L49,Y$5)),0,LARGE($C49:$L49,Y$5))*Y$4</f>
        <v>0</v>
      </c>
      <c r="Z49" s="40">
        <f>IF(ISERROR(LARGE($C49:$L49,Z$5)),0,LARGE($C49:$L49,Z$5))*Z$4</f>
        <v>0</v>
      </c>
      <c r="AA49" s="40">
        <f>IF(ISERROR(LARGE($C49:$L49,AA$5)),0,LARGE($C49:$L49,AA$5))*AA$4</f>
        <v>0</v>
      </c>
      <c r="AB49" s="40">
        <f>IF(ISERROR(LARGE($C49:$L49,AB$5)),0,LARGE($C49:$L49,AB$5))*AB$4</f>
        <v>0</v>
      </c>
      <c r="AC49" s="41">
        <f>SUM(V49:AB49)</f>
        <v>10100000000000</v>
      </c>
      <c r="AD49" s="42">
        <f>RANK(AC49,AC$6:AC$53)</f>
        <v>44</v>
      </c>
    </row>
    <row r="50" spans="1:30" ht="12.75" customHeight="1">
      <c r="A50" s="20">
        <f t="shared" si="3"/>
        <v>45</v>
      </c>
      <c r="B50" s="21" t="s">
        <v>14</v>
      </c>
      <c r="C50" s="22">
        <f>IF(ISERROR(VLOOKUP($B50,'Vysledky (1)'!$B$5:$R$52,17,FALSE)),"",VLOOKUP($B50,'Vysledky (1)'!$B$5:$R$52,17,FALSE))</f>
        <v>10</v>
      </c>
      <c r="D50" s="22">
        <f>IF(ISERROR(VLOOKUP($B50,'Vysledky (2)'!$B$5:$R$52,17,FALSE)),"",VLOOKUP($B50,'Vysledky (2)'!$B$5:$R$52,17,FALSE))</f>
      </c>
      <c r="E50" s="22">
        <f>IF(ISERROR(VLOOKUP($B50,'Vysledky (3)'!$B$5:$R$52,17,FALSE)),"",VLOOKUP($B50,'Vysledky (3)'!$B$5:$R$52,17,FALSE))</f>
      </c>
      <c r="F50" s="22">
        <f>IF(ISERROR(VLOOKUP($B50,'Vysledky (4)'!$B$5:$R$52,17,FALSE)),"",VLOOKUP($B50,'Vysledky (4)'!$B$5:$R$52,17,FALSE))</f>
      </c>
      <c r="G50" s="22">
        <f>IF(ISERROR(VLOOKUP($B50,'Vysledky (5)'!$B$5:$R$52,17,FALSE)),"",VLOOKUP($B50,'Vysledky (5)'!$B$5:$R$52,17,FALSE))</f>
      </c>
      <c r="H50" s="22">
        <f>IF(ISERROR(VLOOKUP($B50,'Vysledky (6)'!$B$5:$R$52,17,FALSE)),"",VLOOKUP($B50,'Vysledky (6)'!$B$5:$R$52,17,FALSE))</f>
      </c>
      <c r="I50" s="22">
        <f>IF(ISERROR(VLOOKUP($B50,'Vysledky (7)'!$B$5:$R$52,17,FALSE)),"",VLOOKUP($B50,'Vysledky (7)'!$B$5:$R$52,17,FALSE))</f>
      </c>
      <c r="J50" s="22">
        <f>IF(ISERROR(VLOOKUP($B50,'Vysledky (8)'!$B$5:$R$52,17,FALSE)),"",VLOOKUP($B50,'Vysledky (8)'!$B$5:$R$52,17,FALSE))</f>
      </c>
      <c r="K50" s="22">
        <f>IF(ISERROR(VLOOKUP($B50,'Vysledky (9)'!$B$5:$R$52,17,FALSE)),"",VLOOKUP($B50,'Vysledky (9)'!$B$5:$R$52,17,FALSE))</f>
      </c>
      <c r="L50" s="22">
        <f>IF(ISERROR(VLOOKUP($B50,'Vysledky (10)'!$B$5:$R$52,17,FALSE)),"",VLOOKUP($B50,'Vysledky (10)'!$B$5:$R$52,17,FALSE))</f>
      </c>
      <c r="M50" s="23">
        <f>U50</f>
        <v>10</v>
      </c>
      <c r="N50" s="24"/>
      <c r="O50">
        <f>SUM(C50:L50)</f>
        <v>10</v>
      </c>
      <c r="P50">
        <f>COUNT(C50:L50)</f>
        <v>1</v>
      </c>
      <c r="Q50" s="25">
        <f>IF($P50&gt;Q$3,MIN($C50:$L50),0)</f>
        <v>0</v>
      </c>
      <c r="R50" s="25">
        <f>IF($P50&gt;R$3,SMALL($C50:$L50,R$2),0)</f>
        <v>0</v>
      </c>
      <c r="S50" s="25">
        <f>IF($P50&gt;S$3,SMALL($C50:$L50,S$2),0)</f>
        <v>0</v>
      </c>
      <c r="T50" s="25">
        <f>IF($P50&gt;T$3,SMALL($C50:$L50,T$2),0)</f>
        <v>0</v>
      </c>
      <c r="U50">
        <f>O50-SUM(Q50:T50)</f>
        <v>10</v>
      </c>
      <c r="V50">
        <f>U50*V$4</f>
        <v>10000000000000</v>
      </c>
      <c r="W50" s="40">
        <f>IF(ISERROR(LARGE($C50:$L50,W$5)),0,LARGE($C50:$L50,W$5))*W$4</f>
        <v>100000000000</v>
      </c>
      <c r="X50" s="40">
        <f>IF(ISERROR(LARGE($C50:$L50,X$5)),0,LARGE($C50:$L50,X$5))*X$4</f>
        <v>0</v>
      </c>
      <c r="Y50" s="40">
        <f>IF(ISERROR(LARGE($C50:$L50,Y$5)),0,LARGE($C50:$L50,Y$5))*Y$4</f>
        <v>0</v>
      </c>
      <c r="Z50" s="40">
        <f>IF(ISERROR(LARGE($C50:$L50,Z$5)),0,LARGE($C50:$L50,Z$5))*Z$4</f>
        <v>0</v>
      </c>
      <c r="AA50" s="40">
        <f>IF(ISERROR(LARGE($C50:$L50,AA$5)),0,LARGE($C50:$L50,AA$5))*AA$4</f>
        <v>0</v>
      </c>
      <c r="AB50" s="40">
        <f>IF(ISERROR(LARGE($C50:$L50,AB$5)),0,LARGE($C50:$L50,AB$5))*AB$4</f>
        <v>0</v>
      </c>
      <c r="AC50" s="41">
        <f>SUM(V50:AB50)</f>
        <v>10100000000000</v>
      </c>
      <c r="AD50" s="42">
        <f>RANK(AC50,AC$6:AC$53)</f>
        <v>44</v>
      </c>
    </row>
    <row r="51" spans="1:30" ht="12.75" customHeight="1">
      <c r="A51" s="20">
        <f t="shared" si="3"/>
        <v>46</v>
      </c>
      <c r="B51" s="21" t="s">
        <v>86</v>
      </c>
      <c r="C51" s="22">
        <f>IF(ISERROR(VLOOKUP($B51,'Vysledky (1)'!$B$5:$R$52,17,FALSE)),"",VLOOKUP($B51,'Vysledky (1)'!$B$5:$R$52,17,FALSE))</f>
      </c>
      <c r="D51" s="22">
        <f>IF(ISERROR(VLOOKUP($B51,'Vysledky (2)'!$B$5:$R$52,17,FALSE)),"",VLOOKUP($B51,'Vysledky (2)'!$B$5:$R$52,17,FALSE))</f>
      </c>
      <c r="E51" s="22">
        <f>IF(ISERROR(VLOOKUP($B51,'Vysledky (3)'!$B$5:$R$52,17,FALSE)),"",VLOOKUP($B51,'Vysledky (3)'!$B$5:$R$52,17,FALSE))</f>
      </c>
      <c r="F51" s="22">
        <f>IF(ISERROR(VLOOKUP($B51,'Vysledky (4)'!$B$5:$R$52,17,FALSE)),"",VLOOKUP($B51,'Vysledky (4)'!$B$5:$R$52,17,FALSE))</f>
      </c>
      <c r="G51" s="22">
        <f>IF(ISERROR(VLOOKUP($B51,'Vysledky (5)'!$B$5:$R$52,17,FALSE)),"",VLOOKUP($B51,'Vysledky (5)'!$B$5:$R$52,17,FALSE))</f>
      </c>
      <c r="H51" s="22">
        <f>IF(ISERROR(VLOOKUP($B51,'Vysledky (6)'!$B$5:$R$52,17,FALSE)),"",VLOOKUP($B51,'Vysledky (6)'!$B$5:$R$52,17,FALSE))</f>
      </c>
      <c r="I51" s="22">
        <f>IF(ISERROR(VLOOKUP($B51,'Vysledky (7)'!$B$5:$R$52,17,FALSE)),"",VLOOKUP($B51,'Vysledky (7)'!$B$5:$R$52,17,FALSE))</f>
      </c>
      <c r="J51" s="22">
        <f>IF(ISERROR(VLOOKUP($B51,'Vysledky (8)'!$B$5:$R$52,17,FALSE)),"",VLOOKUP($B51,'Vysledky (8)'!$B$5:$R$52,17,FALSE))</f>
      </c>
      <c r="K51" s="22">
        <f>IF(ISERROR(VLOOKUP($B51,'Vysledky (9)'!$B$5:$R$52,17,FALSE)),"",VLOOKUP($B51,'Vysledky (9)'!$B$5:$R$52,17,FALSE))</f>
        <v>10</v>
      </c>
      <c r="L51" s="22">
        <f>IF(ISERROR(VLOOKUP($B51,'Vysledky (10)'!$B$5:$R$52,17,FALSE)),"",VLOOKUP($B51,'Vysledky (10)'!$B$5:$R$52,17,FALSE))</f>
      </c>
      <c r="M51" s="23">
        <f>U51</f>
        <v>10</v>
      </c>
      <c r="N51" s="2"/>
      <c r="O51">
        <f>SUM(C51:L51)</f>
        <v>10</v>
      </c>
      <c r="P51">
        <f>COUNT(C51:L51)</f>
        <v>1</v>
      </c>
      <c r="Q51" s="25">
        <f>IF($P51&gt;Q$3,MIN($C51:$L51),0)</f>
        <v>0</v>
      </c>
      <c r="R51" s="25">
        <f>IF($P51&gt;R$3,SMALL($C51:$L51,R$2),0)</f>
        <v>0</v>
      </c>
      <c r="S51" s="25">
        <f>IF($P51&gt;S$3,SMALL($C51:$L51,S$2),0)</f>
        <v>0</v>
      </c>
      <c r="T51" s="25">
        <f>IF($P51&gt;T$3,SMALL($C51:$L51,T$2),0)</f>
        <v>0</v>
      </c>
      <c r="U51">
        <f>O51-SUM(Q51:T51)</f>
        <v>10</v>
      </c>
      <c r="V51">
        <f>U51*V$4</f>
        <v>10000000000000</v>
      </c>
      <c r="W51" s="40">
        <f>IF(ISERROR(LARGE($C51:$L51,W$5)),0,LARGE($C51:$L51,W$5))*W$4</f>
        <v>100000000000</v>
      </c>
      <c r="X51" s="40">
        <f>IF(ISERROR(LARGE($C51:$L51,X$5)),0,LARGE($C51:$L51,X$5))*X$4</f>
        <v>0</v>
      </c>
      <c r="Y51" s="40">
        <f>IF(ISERROR(LARGE($C51:$L51,Y$5)),0,LARGE($C51:$L51,Y$5))*Y$4</f>
        <v>0</v>
      </c>
      <c r="Z51" s="40">
        <f>IF(ISERROR(LARGE($C51:$L51,Z$5)),0,LARGE($C51:$L51,Z$5))*Z$4</f>
        <v>0</v>
      </c>
      <c r="AA51" s="40">
        <f>IF(ISERROR(LARGE($C51:$L51,AA$5)),0,LARGE($C51:$L51,AA$5))*AA$4</f>
        <v>0</v>
      </c>
      <c r="AB51" s="40">
        <f>IF(ISERROR(LARGE($C51:$L51,AB$5)),0,LARGE($C51:$L51,AB$5))*AB$4</f>
        <v>0</v>
      </c>
      <c r="AC51" s="41">
        <f>SUM(V51:AB51)</f>
        <v>10100000000000</v>
      </c>
      <c r="AD51" s="42">
        <f>RANK(AC51,AC$6:AC$53)</f>
        <v>44</v>
      </c>
    </row>
    <row r="52" spans="1:30" ht="12.75" customHeight="1">
      <c r="A52" s="20">
        <f t="shared" si="3"/>
        <v>47</v>
      </c>
      <c r="B52" s="21" t="s">
        <v>56</v>
      </c>
      <c r="C52" s="22">
        <f>IF(ISERROR(VLOOKUP($B52,'Vysledky (1)'!$B$5:$R$52,17,FALSE)),"",VLOOKUP($B52,'Vysledky (1)'!$B$5:$R$52,17,FALSE))</f>
      </c>
      <c r="D52" s="22">
        <f>IF(ISERROR(VLOOKUP($B52,'Vysledky (2)'!$B$5:$R$52,17,FALSE)),"",VLOOKUP($B52,'Vysledky (2)'!$B$5:$R$52,17,FALSE))</f>
        <v>8</v>
      </c>
      <c r="E52" s="22">
        <f>IF(ISERROR(VLOOKUP($B52,'Vysledky (3)'!$B$5:$R$52,17,FALSE)),"",VLOOKUP($B52,'Vysledky (3)'!$B$5:$R$52,17,FALSE))</f>
      </c>
      <c r="F52" s="22">
        <f>IF(ISERROR(VLOOKUP($B52,'Vysledky (4)'!$B$5:$R$52,17,FALSE)),"",VLOOKUP($B52,'Vysledky (4)'!$B$5:$R$52,17,FALSE))</f>
      </c>
      <c r="G52" s="22">
        <f>IF(ISERROR(VLOOKUP($B52,'Vysledky (5)'!$B$5:$R$52,17,FALSE)),"",VLOOKUP($B52,'Vysledky (5)'!$B$5:$R$52,17,FALSE))</f>
      </c>
      <c r="H52" s="22">
        <f>IF(ISERROR(VLOOKUP($B52,'Vysledky (6)'!$B$5:$R$52,17,FALSE)),"",VLOOKUP($B52,'Vysledky (6)'!$B$5:$R$52,17,FALSE))</f>
      </c>
      <c r="I52" s="22">
        <f>IF(ISERROR(VLOOKUP($B52,'Vysledky (7)'!$B$5:$R$52,17,FALSE)),"",VLOOKUP($B52,'Vysledky (7)'!$B$5:$R$52,17,FALSE))</f>
      </c>
      <c r="J52" s="22">
        <f>IF(ISERROR(VLOOKUP($B52,'Vysledky (8)'!$B$5:$R$52,17,FALSE)),"",VLOOKUP($B52,'Vysledky (8)'!$B$5:$R$52,17,FALSE))</f>
      </c>
      <c r="K52" s="22">
        <f>IF(ISERROR(VLOOKUP($B52,'Vysledky (9)'!$B$5:$R$52,17,FALSE)),"",VLOOKUP($B52,'Vysledky (9)'!$B$5:$R$52,17,FALSE))</f>
      </c>
      <c r="L52" s="22">
        <f>IF(ISERROR(VLOOKUP($B52,'Vysledky (10)'!$B$5:$R$52,17,FALSE)),"",VLOOKUP($B52,'Vysledky (10)'!$B$5:$R$52,17,FALSE))</f>
      </c>
      <c r="M52" s="23">
        <f>U52</f>
        <v>8</v>
      </c>
      <c r="N52" s="24"/>
      <c r="O52">
        <f>SUM(C52:L52)</f>
        <v>8</v>
      </c>
      <c r="P52">
        <f>COUNT(C52:L52)</f>
        <v>1</v>
      </c>
      <c r="Q52" s="25">
        <f>IF($P52&gt;Q$3,MIN($C52:$L52),0)</f>
        <v>0</v>
      </c>
      <c r="R52" s="25">
        <f>IF($P52&gt;R$3,SMALL($C52:$L52,R$2),0)</f>
        <v>0</v>
      </c>
      <c r="S52" s="25">
        <f>IF($P52&gt;S$3,SMALL($C52:$L52,S$2),0)</f>
        <v>0</v>
      </c>
      <c r="T52" s="25">
        <f>IF($P52&gt;T$3,SMALL($C52:$L52,T$2),0)</f>
        <v>0</v>
      </c>
      <c r="U52">
        <f>O52-SUM(Q52:T52)</f>
        <v>8</v>
      </c>
      <c r="V52">
        <f>U52*V$4</f>
        <v>8000000000000</v>
      </c>
      <c r="W52" s="40">
        <f>IF(ISERROR(LARGE($C52:$L52,W$5)),0,LARGE($C52:$L52,W$5))*W$4</f>
        <v>80000000000</v>
      </c>
      <c r="X52" s="40">
        <f>IF(ISERROR(LARGE($C52:$L52,X$5)),0,LARGE($C52:$L52,X$5))*X$4</f>
        <v>0</v>
      </c>
      <c r="Y52" s="40">
        <f>IF(ISERROR(LARGE($C52:$L52,Y$5)),0,LARGE($C52:$L52,Y$5))*Y$4</f>
        <v>0</v>
      </c>
      <c r="Z52" s="40">
        <f>IF(ISERROR(LARGE($C52:$L52,Z$5)),0,LARGE($C52:$L52,Z$5))*Z$4</f>
        <v>0</v>
      </c>
      <c r="AA52" s="40">
        <f>IF(ISERROR(LARGE($C52:$L52,AA$5)),0,LARGE($C52:$L52,AA$5))*AA$4</f>
        <v>0</v>
      </c>
      <c r="AB52" s="40">
        <f>IF(ISERROR(LARGE($C52:$L52,AB$5)),0,LARGE($C52:$L52,AB$5))*AB$4</f>
        <v>0</v>
      </c>
      <c r="AC52" s="41">
        <f>SUM(V52:AB52)</f>
        <v>8080000000000</v>
      </c>
      <c r="AD52" s="42">
        <f>RANK(AC52,AC$6:AC$53)</f>
        <v>47</v>
      </c>
    </row>
    <row r="53" spans="1:30" ht="12.75">
      <c r="A53" s="20">
        <f t="shared" si="3"/>
        <v>48</v>
      </c>
      <c r="B53" s="21" t="s">
        <v>74</v>
      </c>
      <c r="C53" s="22">
        <f>IF(ISERROR(VLOOKUP($B53,'Vysledky (1)'!$B$5:$R$52,17,FALSE)),"",VLOOKUP($B53,'Vysledky (1)'!$B$5:$R$52,17,FALSE))</f>
        <v>1</v>
      </c>
      <c r="D53" s="22">
        <f>IF(ISERROR(VLOOKUP($B53,'Vysledky (2)'!$B$5:$R$52,17,FALSE)),"",VLOOKUP($B53,'Vysledky (2)'!$B$5:$R$52,17,FALSE))</f>
      </c>
      <c r="E53" s="22">
        <f>IF(ISERROR(VLOOKUP($B53,'Vysledky (3)'!$B$5:$R$52,17,FALSE)),"",VLOOKUP($B53,'Vysledky (3)'!$B$5:$R$52,17,FALSE))</f>
      </c>
      <c r="F53" s="22">
        <f>IF(ISERROR(VLOOKUP($B53,'Vysledky (4)'!$B$5:$R$52,17,FALSE)),"",VLOOKUP($B53,'Vysledky (4)'!$B$5:$R$52,17,FALSE))</f>
      </c>
      <c r="G53" s="22">
        <f>IF(ISERROR(VLOOKUP($B53,'Vysledky (5)'!$B$5:$R$52,17,FALSE)),"",VLOOKUP($B53,'Vysledky (5)'!$B$5:$R$52,17,FALSE))</f>
      </c>
      <c r="H53" s="22">
        <f>IF(ISERROR(VLOOKUP($B53,'Vysledky (6)'!$B$5:$R$52,17,FALSE)),"",VLOOKUP($B53,'Vysledky (6)'!$B$5:$R$52,17,FALSE))</f>
      </c>
      <c r="I53" s="22">
        <f>IF(ISERROR(VLOOKUP($B53,'Vysledky (7)'!$B$5:$R$52,17,FALSE)),"",VLOOKUP($B53,'Vysledky (7)'!$B$5:$R$52,17,FALSE))</f>
      </c>
      <c r="J53" s="22">
        <f>IF(ISERROR(VLOOKUP($B53,'Vysledky (8)'!$B$5:$R$52,17,FALSE)),"",VLOOKUP($B53,'Vysledky (8)'!$B$5:$R$52,17,FALSE))</f>
      </c>
      <c r="K53" s="22">
        <f>IF(ISERROR(VLOOKUP($B53,'Vysledky (9)'!$B$5:$R$52,17,FALSE)),"",VLOOKUP($B53,'Vysledky (9)'!$B$5:$R$52,17,FALSE))</f>
      </c>
      <c r="L53" s="22">
        <f>IF(ISERROR(VLOOKUP($B53,'Vysledky (10)'!$B$5:$R$52,17,FALSE)),"",VLOOKUP($B53,'Vysledky (10)'!$B$5:$R$52,17,FALSE))</f>
      </c>
      <c r="M53" s="23">
        <f>U53</f>
        <v>1</v>
      </c>
      <c r="N53" s="2"/>
      <c r="O53">
        <f>SUM(C53:L53)</f>
        <v>1</v>
      </c>
      <c r="P53">
        <f>COUNT(C53:L53)</f>
        <v>1</v>
      </c>
      <c r="Q53" s="25">
        <f>IF($P53&gt;Q$3,MIN($C53:$L53),0)</f>
        <v>0</v>
      </c>
      <c r="R53" s="25">
        <f>IF($P53&gt;R$3,SMALL($C53:$L53,R$2),0)</f>
        <v>0</v>
      </c>
      <c r="S53" s="25">
        <f>IF($P53&gt;S$3,SMALL($C53:$L53,S$2),0)</f>
        <v>0</v>
      </c>
      <c r="T53" s="25">
        <f>IF($P53&gt;T$3,SMALL($C53:$L53,T$2),0)</f>
        <v>0</v>
      </c>
      <c r="U53">
        <f>O53-SUM(Q53:T53)</f>
        <v>1</v>
      </c>
      <c r="V53">
        <f>U53*V$4</f>
        <v>1000000000000</v>
      </c>
      <c r="W53" s="40">
        <f>IF(ISERROR(LARGE($C53:$L53,W$5)),0,LARGE($C53:$L53,W$5))*W$4</f>
        <v>10000000000</v>
      </c>
      <c r="X53" s="40">
        <f>IF(ISERROR(LARGE($C53:$L53,X$5)),0,LARGE($C53:$L53,X$5))*X$4</f>
        <v>0</v>
      </c>
      <c r="Y53" s="40">
        <f>IF(ISERROR(LARGE($C53:$L53,Y$5)),0,LARGE($C53:$L53,Y$5))*Y$4</f>
        <v>0</v>
      </c>
      <c r="Z53" s="40">
        <f>IF(ISERROR(LARGE($C53:$L53,Z$5)),0,LARGE($C53:$L53,Z$5))*Z$4</f>
        <v>0</v>
      </c>
      <c r="AA53" s="40">
        <f>IF(ISERROR(LARGE($C53:$L53,AA$5)),0,LARGE($C53:$L53,AA$5))*AA$4</f>
        <v>0</v>
      </c>
      <c r="AB53" s="40">
        <f>IF(ISERROR(LARGE($C53:$L53,AB$5)),0,LARGE($C53:$L53,AB$5))*AB$4</f>
        <v>0</v>
      </c>
      <c r="AC53" s="41">
        <f>SUM(V53:AB53)</f>
        <v>1010000000000</v>
      </c>
      <c r="AD53" s="42">
        <f>RANK(AC53,AC$6:AC$53)</f>
        <v>48</v>
      </c>
    </row>
    <row r="54" spans="1:30" ht="12.75">
      <c r="A54" s="20">
        <f t="shared" si="3"/>
        <v>49</v>
      </c>
      <c r="B54" s="21" t="s">
        <v>77</v>
      </c>
      <c r="C54" s="22">
        <f>IF(ISERROR(VLOOKUP($B54,'Vysledky (1)'!$B$5:$R$52,17,FALSE)),"",VLOOKUP($B54,'Vysledky (1)'!$B$5:$R$52,17,FALSE))</f>
      </c>
      <c r="D54" s="22">
        <f>IF(ISERROR(VLOOKUP($B54,'Vysledky (2)'!$B$5:$R$52,17,FALSE)),"",VLOOKUP($B54,'Vysledky (2)'!$B$5:$R$52,17,FALSE))</f>
        <v>0</v>
      </c>
      <c r="E54" s="22">
        <f>IF(ISERROR(VLOOKUP($B54,'Vysledky (3)'!$B$5:$R$52,17,FALSE)),"",VLOOKUP($B54,'Vysledky (3)'!$B$5:$R$52,17,FALSE))</f>
      </c>
      <c r="F54" s="22">
        <f>IF(ISERROR(VLOOKUP($B54,'Vysledky (4)'!$B$5:$R$52,17,FALSE)),"",VLOOKUP($B54,'Vysledky (4)'!$B$5:$R$52,17,FALSE))</f>
      </c>
      <c r="G54" s="22">
        <f>IF(ISERROR(VLOOKUP($B54,'Vysledky (5)'!$B$5:$R$52,17,FALSE)),"",VLOOKUP($B54,'Vysledky (5)'!$B$5:$R$52,17,FALSE))</f>
      </c>
      <c r="H54" s="22">
        <f>IF(ISERROR(VLOOKUP($B54,'Vysledky (6)'!$B$5:$R$52,17,FALSE)),"",VLOOKUP($B54,'Vysledky (6)'!$B$5:$R$52,17,FALSE))</f>
      </c>
      <c r="I54" s="22">
        <f>IF(ISERROR(VLOOKUP($B54,'Vysledky (7)'!$B$5:$R$52,17,FALSE)),"",VLOOKUP($B54,'Vysledky (7)'!$B$5:$R$52,17,FALSE))</f>
      </c>
      <c r="J54" s="22">
        <f>IF(ISERROR(VLOOKUP($B54,'Vysledky (8)'!$B$5:$R$52,17,FALSE)),"",VLOOKUP($B54,'Vysledky (8)'!$B$5:$R$52,17,FALSE))</f>
      </c>
      <c r="K54" s="22">
        <f>IF(ISERROR(VLOOKUP($B54,'Vysledky (9)'!$B$5:$R$52,17,FALSE)),"",VLOOKUP($B54,'Vysledky (9)'!$B$5:$R$52,17,FALSE))</f>
      </c>
      <c r="L54" s="22">
        <f>IF(ISERROR(VLOOKUP($B54,'Vysledky (10)'!$B$5:$R$52,17,FALSE)),"",VLOOKUP($B54,'Vysledky (10)'!$B$5:$R$52,17,FALSE))</f>
      </c>
      <c r="M54" s="23">
        <f>U54</f>
        <v>0</v>
      </c>
      <c r="N54" s="24"/>
      <c r="O54">
        <f>SUM(C54:L54)</f>
        <v>0</v>
      </c>
      <c r="P54">
        <f>COUNT(C54:L54)</f>
        <v>1</v>
      </c>
      <c r="Q54" s="25">
        <f>IF($P54&gt;Q$3,MIN($C54:$L54),0)</f>
        <v>0</v>
      </c>
      <c r="R54" s="25">
        <f>IF($P54&gt;R$3,SMALL($C54:$L54,R$2),0)</f>
        <v>0</v>
      </c>
      <c r="S54" s="25">
        <f>IF($P54&gt;S$3,SMALL($C54:$L54,S$2),0)</f>
        <v>0</v>
      </c>
      <c r="T54" s="25">
        <f>IF($P54&gt;T$3,SMALL($C54:$L54,T$2),0)</f>
        <v>0</v>
      </c>
      <c r="U54">
        <f>O54-SUM(Q54:T54)</f>
        <v>0</v>
      </c>
      <c r="V54">
        <f>U54*V$4</f>
        <v>0</v>
      </c>
      <c r="W54" s="40">
        <f>IF(ISERROR(LARGE($C54:$L54,W$5)),0,LARGE($C54:$L54,W$5))*W$4</f>
        <v>0</v>
      </c>
      <c r="X54" s="40">
        <f>IF(ISERROR(LARGE($C54:$L54,X$5)),0,LARGE($C54:$L54,X$5))*X$4</f>
        <v>0</v>
      </c>
      <c r="Y54" s="40">
        <f>IF(ISERROR(LARGE($C54:$L54,Y$5)),0,LARGE($C54:$L54,Y$5))*Y$4</f>
        <v>0</v>
      </c>
      <c r="Z54" s="40">
        <f>IF(ISERROR(LARGE($C54:$L54,Z$5)),0,LARGE($C54:$L54,Z$5))*Z$4</f>
        <v>0</v>
      </c>
      <c r="AA54" s="40">
        <f>IF(ISERROR(LARGE($C54:$L54,AA$5)),0,LARGE($C54:$L54,AA$5))*AA$4</f>
        <v>0</v>
      </c>
      <c r="AB54" s="40">
        <f>IF(ISERROR(LARGE($C54:$L54,AB$5)),0,LARGE($C54:$L54,AB$5))*AB$4</f>
        <v>0</v>
      </c>
      <c r="AC54" s="41">
        <f>SUM(V54:AB54)</f>
        <v>0</v>
      </c>
      <c r="AD54" s="42" t="e">
        <f>RANK(AC54,AC$6:AC$53)</f>
        <v>#N/A</v>
      </c>
    </row>
    <row r="55" spans="1:30" ht="12.75">
      <c r="A55" s="20">
        <f t="shared" si="3"/>
        <v>50</v>
      </c>
      <c r="B55" s="21"/>
      <c r="C55" s="22">
        <f>IF(ISERROR(VLOOKUP($B55,'Vysledky (1)'!$B$5:$R$52,17,FALSE)),"",VLOOKUP($B55,'Vysledky (1)'!$B$5:$R$52,17,FALSE))</f>
      </c>
      <c r="D55" s="22">
        <f>IF(ISERROR(VLOOKUP($B55,'Vysledky (2)'!$B$5:$R$52,17,FALSE)),"",VLOOKUP($B55,'Vysledky (2)'!$B$5:$R$52,17,FALSE))</f>
      </c>
      <c r="E55" s="22">
        <f>IF(ISERROR(VLOOKUP($B55,'Vysledky (3)'!$B$5:$R$52,17,FALSE)),"",VLOOKUP($B55,'Vysledky (3)'!$B$5:$R$52,17,FALSE))</f>
      </c>
      <c r="F55" s="22">
        <f>IF(ISERROR(VLOOKUP($B55,'Vysledky (4)'!$B$5:$R$52,17,FALSE)),"",VLOOKUP($B55,'Vysledky (4)'!$B$5:$R$52,17,FALSE))</f>
      </c>
      <c r="G55" s="22">
        <f>IF(ISERROR(VLOOKUP($B55,'Vysledky (5)'!$B$5:$R$52,17,FALSE)),"",VLOOKUP($B55,'Vysledky (5)'!$B$5:$R$52,17,FALSE))</f>
      </c>
      <c r="H55" s="22">
        <f>IF(ISERROR(VLOOKUP($B55,'Vysledky (6)'!$B$5:$R$52,17,FALSE)),"",VLOOKUP($B55,'Vysledky (6)'!$B$5:$R$52,17,FALSE))</f>
      </c>
      <c r="I55" s="22">
        <f>IF(ISERROR(VLOOKUP($B55,'Vysledky (7)'!$B$5:$R$52,17,FALSE)),"",VLOOKUP($B55,'Vysledky (7)'!$B$5:$R$52,17,FALSE))</f>
      </c>
      <c r="J55" s="22">
        <f>IF(ISERROR(VLOOKUP($B55,'Vysledky (8)'!$B$5:$R$52,17,FALSE)),"",VLOOKUP($B55,'Vysledky (8)'!$B$5:$R$52,17,FALSE))</f>
      </c>
      <c r="K55" s="22">
        <f>IF(ISERROR(VLOOKUP($B55,'Vysledky (9)'!$B$5:$R$52,17,FALSE)),"",VLOOKUP($B55,'Vysledky (9)'!$B$5:$R$52,17,FALSE))</f>
      </c>
      <c r="L55" s="22">
        <f>IF(ISERROR(VLOOKUP($B55,'Vysledky (10)'!$B$5:$R$52,17,FALSE)),"",VLOOKUP($B55,'Vysledky (10)'!$B$5:$R$52,17,FALSE))</f>
      </c>
      <c r="M55" s="23">
        <f>U55</f>
        <v>0</v>
      </c>
      <c r="N55" s="2"/>
      <c r="O55">
        <f>SUM(C55:L55)</f>
        <v>0</v>
      </c>
      <c r="P55">
        <f>COUNT(C55:L55)</f>
        <v>0</v>
      </c>
      <c r="Q55" s="25">
        <f>IF($P55&gt;Q$3,MIN($C55:$L55),0)</f>
        <v>0</v>
      </c>
      <c r="R55" s="25">
        <f>IF($P55&gt;R$3,SMALL($C55:$L55,R$2),0)</f>
        <v>0</v>
      </c>
      <c r="S55" s="25">
        <f>IF($P55&gt;S$3,SMALL($C55:$L55,S$2),0)</f>
        <v>0</v>
      </c>
      <c r="T55" s="25">
        <f>IF($P55&gt;T$3,SMALL($C55:$L55,T$2),0)</f>
        <v>0</v>
      </c>
      <c r="U55">
        <f>O55-SUM(Q55:T55)</f>
        <v>0</v>
      </c>
      <c r="V55">
        <f>U55*V$4</f>
        <v>0</v>
      </c>
      <c r="W55" s="40">
        <f>IF(ISERROR(LARGE($C55:$L55,W$5)),0,LARGE($C55:$L55,W$5))*W$4</f>
        <v>0</v>
      </c>
      <c r="X55" s="40">
        <f>IF(ISERROR(LARGE($C55:$L55,X$5)),0,LARGE($C55:$L55,X$5))*X$4</f>
        <v>0</v>
      </c>
      <c r="Y55" s="40">
        <f>IF(ISERROR(LARGE($C55:$L55,Y$5)),0,LARGE($C55:$L55,Y$5))*Y$4</f>
        <v>0</v>
      </c>
      <c r="Z55" s="40">
        <f>IF(ISERROR(LARGE($C55:$L55,Z$5)),0,LARGE($C55:$L55,Z$5))*Z$4</f>
        <v>0</v>
      </c>
      <c r="AA55" s="40">
        <f>IF(ISERROR(LARGE($C55:$L55,AA$5)),0,LARGE($C55:$L55,AA$5))*AA$4</f>
        <v>0</v>
      </c>
      <c r="AB55" s="40">
        <f>IF(ISERROR(LARGE($C55:$L55,AB$5)),0,LARGE($C55:$L55,AB$5))*AB$4</f>
        <v>0</v>
      </c>
      <c r="AC55" s="41">
        <f>SUM(V55:AB55)</f>
        <v>0</v>
      </c>
      <c r="AD55" s="42" t="e">
        <f>RANK(AC55,AC$6:AC$53)</f>
        <v>#N/A</v>
      </c>
    </row>
    <row r="56" spans="1:30" ht="12.75">
      <c r="A56" s="20">
        <f t="shared" si="3"/>
        <v>51</v>
      </c>
      <c r="B56" s="21"/>
      <c r="C56" s="22">
        <f>IF(ISERROR(VLOOKUP($B56,'Vysledky (1)'!$B$5:$R$52,17,FALSE)),"",VLOOKUP($B56,'Vysledky (1)'!$B$5:$R$52,17,FALSE))</f>
      </c>
      <c r="D56" s="22">
        <f>IF(ISERROR(VLOOKUP($B56,'Vysledky (2)'!$B$5:$R$52,17,FALSE)),"",VLOOKUP($B56,'Vysledky (2)'!$B$5:$R$52,17,FALSE))</f>
      </c>
      <c r="E56" s="22">
        <f>IF(ISERROR(VLOOKUP($B56,'Vysledky (3)'!$B$5:$R$52,17,FALSE)),"",VLOOKUP($B56,'Vysledky (3)'!$B$5:$R$52,17,FALSE))</f>
      </c>
      <c r="F56" s="22">
        <f>IF(ISERROR(VLOOKUP($B56,'Vysledky (4)'!$B$5:$R$52,17,FALSE)),"",VLOOKUP($B56,'Vysledky (4)'!$B$5:$R$52,17,FALSE))</f>
      </c>
      <c r="G56" s="22">
        <f>IF(ISERROR(VLOOKUP($B56,'Vysledky (5)'!$B$5:$R$52,17,FALSE)),"",VLOOKUP($B56,'Vysledky (5)'!$B$5:$R$52,17,FALSE))</f>
      </c>
      <c r="H56" s="22">
        <f>IF(ISERROR(VLOOKUP($B56,'Vysledky (6)'!$B$5:$R$52,17,FALSE)),"",VLOOKUP($B56,'Vysledky (6)'!$B$5:$R$52,17,FALSE))</f>
      </c>
      <c r="I56" s="22">
        <f>IF(ISERROR(VLOOKUP($B56,'Vysledky (7)'!$B$5:$R$52,17,FALSE)),"",VLOOKUP($B56,'Vysledky (7)'!$B$5:$R$52,17,FALSE))</f>
      </c>
      <c r="J56" s="22">
        <f>IF(ISERROR(VLOOKUP($B56,'Vysledky (8)'!$B$5:$R$52,17,FALSE)),"",VLOOKUP($B56,'Vysledky (8)'!$B$5:$R$52,17,FALSE))</f>
      </c>
      <c r="K56" s="22">
        <f>IF(ISERROR(VLOOKUP($B56,'Vysledky (9)'!$B$5:$R$52,17,FALSE)),"",VLOOKUP($B56,'Vysledky (9)'!$B$5:$R$52,17,FALSE))</f>
      </c>
      <c r="L56" s="22">
        <f>IF(ISERROR(VLOOKUP($B56,'Vysledky (10)'!$B$5:$R$52,17,FALSE)),"",VLOOKUP($B56,'Vysledky (10)'!$B$5:$R$52,17,FALSE))</f>
      </c>
      <c r="M56" s="23">
        <f>U56</f>
        <v>0</v>
      </c>
      <c r="N56" s="2"/>
      <c r="O56">
        <f>SUM(C56:L56)</f>
        <v>0</v>
      </c>
      <c r="P56">
        <f>COUNT(C56:L56)</f>
        <v>0</v>
      </c>
      <c r="Q56" s="25">
        <f>IF($P56&gt;Q$3,MIN($C56:$L56),0)</f>
        <v>0</v>
      </c>
      <c r="R56" s="25">
        <f>IF($P56&gt;R$3,SMALL($C56:$L56,R$2),0)</f>
        <v>0</v>
      </c>
      <c r="S56" s="25">
        <f>IF($P56&gt;S$3,SMALL($C56:$L56,S$2),0)</f>
        <v>0</v>
      </c>
      <c r="T56" s="25">
        <f>IF($P56&gt;T$3,SMALL($C56:$L56,T$2),0)</f>
        <v>0</v>
      </c>
      <c r="U56">
        <f>O56-SUM(Q56:T56)</f>
        <v>0</v>
      </c>
      <c r="V56">
        <f>U56*V$4</f>
        <v>0</v>
      </c>
      <c r="W56" s="40">
        <f>IF(ISERROR(LARGE($C56:$L56,W$5)),0,LARGE($C56:$L56,W$5))*W$4</f>
        <v>0</v>
      </c>
      <c r="X56" s="40">
        <f>IF(ISERROR(LARGE($C56:$L56,X$5)),0,LARGE($C56:$L56,X$5))*X$4</f>
        <v>0</v>
      </c>
      <c r="Y56" s="40">
        <f>IF(ISERROR(LARGE($C56:$L56,Y$5)),0,LARGE($C56:$L56,Y$5))*Y$4</f>
        <v>0</v>
      </c>
      <c r="Z56" s="40">
        <f>IF(ISERROR(LARGE($C56:$L56,Z$5)),0,LARGE($C56:$L56,Z$5))*Z$4</f>
        <v>0</v>
      </c>
      <c r="AA56" s="40">
        <f>IF(ISERROR(LARGE($C56:$L56,AA$5)),0,LARGE($C56:$L56,AA$5))*AA$4</f>
        <v>0</v>
      </c>
      <c r="AB56" s="40">
        <f>IF(ISERROR(LARGE($C56:$L56,AB$5)),0,LARGE($C56:$L56,AB$5))*AB$4</f>
        <v>0</v>
      </c>
      <c r="AC56" s="41">
        <f>SUM(V56:AB56)</f>
        <v>0</v>
      </c>
      <c r="AD56" s="42" t="e">
        <f>RANK(AC56,AC$6:AC$53)</f>
        <v>#N/A</v>
      </c>
    </row>
    <row r="57" spans="1:30" ht="12.75">
      <c r="A57" s="20">
        <f t="shared" si="3"/>
        <v>52</v>
      </c>
      <c r="B57" s="21"/>
      <c r="C57" s="22">
        <f>IF(ISERROR(VLOOKUP($B57,'Vysledky (1)'!$B$5:$R$52,17,FALSE)),"",VLOOKUP($B57,'Vysledky (1)'!$B$5:$R$52,17,FALSE))</f>
      </c>
      <c r="D57" s="22">
        <f>IF(ISERROR(VLOOKUP($B57,'Vysledky (2)'!$B$5:$R$52,17,FALSE)),"",VLOOKUP($B57,'Vysledky (2)'!$B$5:$R$52,17,FALSE))</f>
      </c>
      <c r="E57" s="22">
        <f>IF(ISERROR(VLOOKUP($B57,'Vysledky (3)'!$B$5:$R$52,17,FALSE)),"",VLOOKUP($B57,'Vysledky (3)'!$B$5:$R$52,17,FALSE))</f>
      </c>
      <c r="F57" s="22">
        <f>IF(ISERROR(VLOOKUP($B57,'Vysledky (4)'!$B$5:$R$52,17,FALSE)),"",VLOOKUP($B57,'Vysledky (4)'!$B$5:$R$52,17,FALSE))</f>
      </c>
      <c r="G57" s="22">
        <f>IF(ISERROR(VLOOKUP($B57,'Vysledky (5)'!$B$5:$R$52,17,FALSE)),"",VLOOKUP($B57,'Vysledky (5)'!$B$5:$R$52,17,FALSE))</f>
      </c>
      <c r="H57" s="22">
        <f>IF(ISERROR(VLOOKUP($B57,'Vysledky (6)'!$B$5:$R$52,17,FALSE)),"",VLOOKUP($B57,'Vysledky (6)'!$B$5:$R$52,17,FALSE))</f>
      </c>
      <c r="I57" s="22">
        <f>IF(ISERROR(VLOOKUP($B57,'Vysledky (7)'!$B$5:$R$52,17,FALSE)),"",VLOOKUP($B57,'Vysledky (7)'!$B$5:$R$52,17,FALSE))</f>
      </c>
      <c r="J57" s="22">
        <f>IF(ISERROR(VLOOKUP($B57,'Vysledky (8)'!$B$5:$R$52,17,FALSE)),"",VLOOKUP($B57,'Vysledky (8)'!$B$5:$R$52,17,FALSE))</f>
      </c>
      <c r="K57" s="22">
        <f>IF(ISERROR(VLOOKUP($B57,'Vysledky (9)'!$B$5:$R$52,17,FALSE)),"",VLOOKUP($B57,'Vysledky (9)'!$B$5:$R$52,17,FALSE))</f>
      </c>
      <c r="L57" s="22">
        <f>IF(ISERROR(VLOOKUP($B57,'Vysledky (10)'!$B$5:$R$52,17,FALSE)),"",VLOOKUP($B57,'Vysledky (10)'!$B$5:$R$52,17,FALSE))</f>
      </c>
      <c r="M57" s="23">
        <f>U57</f>
        <v>0</v>
      </c>
      <c r="N57" s="2"/>
      <c r="O57">
        <f>SUM(C57:L57)</f>
        <v>0</v>
      </c>
      <c r="P57">
        <f>COUNT(C57:L57)</f>
        <v>0</v>
      </c>
      <c r="Q57" s="25">
        <f>IF($P57&gt;Q$3,MIN($C57:$L57),0)</f>
        <v>0</v>
      </c>
      <c r="R57" s="25">
        <f>IF($P57&gt;R$3,SMALL($C57:$L57,R$2),0)</f>
        <v>0</v>
      </c>
      <c r="S57" s="25">
        <f>IF($P57&gt;S$3,SMALL($C57:$L57,S$2),0)</f>
        <v>0</v>
      </c>
      <c r="T57" s="25">
        <f>IF($P57&gt;T$3,SMALL($C57:$L57,T$2),0)</f>
        <v>0</v>
      </c>
      <c r="U57">
        <f>O57-SUM(Q57:T57)</f>
        <v>0</v>
      </c>
      <c r="V57">
        <f>U57*V$4</f>
        <v>0</v>
      </c>
      <c r="W57" s="40">
        <f>IF(ISERROR(LARGE($C57:$L57,W$5)),0,LARGE($C57:$L57,W$5))*W$4</f>
        <v>0</v>
      </c>
      <c r="X57" s="40">
        <f>IF(ISERROR(LARGE($C57:$L57,X$5)),0,LARGE($C57:$L57,X$5))*X$4</f>
        <v>0</v>
      </c>
      <c r="Y57" s="40">
        <f>IF(ISERROR(LARGE($C57:$L57,Y$5)),0,LARGE($C57:$L57,Y$5))*Y$4</f>
        <v>0</v>
      </c>
      <c r="Z57" s="40">
        <f>IF(ISERROR(LARGE($C57:$L57,Z$5)),0,LARGE($C57:$L57,Z$5))*Z$4</f>
        <v>0</v>
      </c>
      <c r="AA57" s="40">
        <f>IF(ISERROR(LARGE($C57:$L57,AA$5)),0,LARGE($C57:$L57,AA$5))*AA$4</f>
        <v>0</v>
      </c>
      <c r="AB57" s="40">
        <f>IF(ISERROR(LARGE($C57:$L57,AB$5)),0,LARGE($C57:$L57,AB$5))*AB$4</f>
        <v>0</v>
      </c>
      <c r="AC57" s="41">
        <f>SUM(V57:AB57)</f>
        <v>0</v>
      </c>
      <c r="AD57" s="42" t="e">
        <f>RANK(AC57,AC$6:AC$53)</f>
        <v>#N/A</v>
      </c>
    </row>
    <row r="58" spans="1:30" ht="12.75">
      <c r="A58" s="20">
        <f t="shared" si="3"/>
        <v>53</v>
      </c>
      <c r="B58" s="21"/>
      <c r="C58" s="22">
        <f>IF(ISERROR(VLOOKUP($B58,'Vysledky (1)'!$B$5:$R$52,17,FALSE)),"",VLOOKUP($B58,'Vysledky (1)'!$B$5:$R$52,17,FALSE))</f>
      </c>
      <c r="D58" s="22">
        <f>IF(ISERROR(VLOOKUP($B58,'Vysledky (2)'!$B$5:$R$52,17,FALSE)),"",VLOOKUP($B58,'Vysledky (2)'!$B$5:$R$52,17,FALSE))</f>
      </c>
      <c r="E58" s="22">
        <f>IF(ISERROR(VLOOKUP($B58,'Vysledky (3)'!$B$5:$R$52,17,FALSE)),"",VLOOKUP($B58,'Vysledky (3)'!$B$5:$R$52,17,FALSE))</f>
      </c>
      <c r="F58" s="22">
        <f>IF(ISERROR(VLOOKUP($B58,'Vysledky (4)'!$B$5:$R$52,17,FALSE)),"",VLOOKUP($B58,'Vysledky (4)'!$B$5:$R$52,17,FALSE))</f>
      </c>
      <c r="G58" s="22">
        <f>IF(ISERROR(VLOOKUP($B58,'Vysledky (5)'!$B$5:$R$52,17,FALSE)),"",VLOOKUP($B58,'Vysledky (5)'!$B$5:$R$52,17,FALSE))</f>
      </c>
      <c r="H58" s="22">
        <f>IF(ISERROR(VLOOKUP($B58,'Vysledky (6)'!$B$5:$R$52,17,FALSE)),"",VLOOKUP($B58,'Vysledky (6)'!$B$5:$R$52,17,FALSE))</f>
      </c>
      <c r="I58" s="22">
        <f>IF(ISERROR(VLOOKUP($B58,'Vysledky (7)'!$B$5:$R$52,17,FALSE)),"",VLOOKUP($B58,'Vysledky (7)'!$B$5:$R$52,17,FALSE))</f>
      </c>
      <c r="J58" s="22">
        <f>IF(ISERROR(VLOOKUP($B58,'Vysledky (8)'!$B$5:$R$52,17,FALSE)),"",VLOOKUP($B58,'Vysledky (8)'!$B$5:$R$52,17,FALSE))</f>
      </c>
      <c r="K58" s="22">
        <f>IF(ISERROR(VLOOKUP($B58,'Vysledky (9)'!$B$5:$R$52,17,FALSE)),"",VLOOKUP($B58,'Vysledky (9)'!$B$5:$R$52,17,FALSE))</f>
      </c>
      <c r="L58" s="22">
        <f>IF(ISERROR(VLOOKUP($B58,'Vysledky (10)'!$B$5:$R$52,17,FALSE)),"",VLOOKUP($B58,'Vysledky (10)'!$B$5:$R$52,17,FALSE))</f>
      </c>
      <c r="M58" s="23">
        <f>U58</f>
        <v>0</v>
      </c>
      <c r="N58" s="2"/>
      <c r="O58">
        <f>SUM(C58:L58)</f>
        <v>0</v>
      </c>
      <c r="P58">
        <f>COUNT(C58:L58)</f>
        <v>0</v>
      </c>
      <c r="Q58" s="25">
        <f>IF($P58&gt;Q$3,MIN($C58:$L58),0)</f>
        <v>0</v>
      </c>
      <c r="R58" s="25">
        <f>IF($P58&gt;R$3,SMALL($C58:$L58,R$2),0)</f>
        <v>0</v>
      </c>
      <c r="S58" s="25">
        <f>IF($P58&gt;S$3,SMALL($C58:$L58,S$2),0)</f>
        <v>0</v>
      </c>
      <c r="T58" s="25">
        <f>IF($P58&gt;T$3,SMALL($C58:$L58,T$2),0)</f>
        <v>0</v>
      </c>
      <c r="U58">
        <f>O58-SUM(Q58:T58)</f>
        <v>0</v>
      </c>
      <c r="V58">
        <f>U58*V$4</f>
        <v>0</v>
      </c>
      <c r="W58" s="40">
        <f>IF(ISERROR(LARGE($C58:$L58,W$5)),0,LARGE($C58:$L58,W$5))*W$4</f>
        <v>0</v>
      </c>
      <c r="X58" s="40">
        <f>IF(ISERROR(LARGE($C58:$L58,X$5)),0,LARGE($C58:$L58,X$5))*X$4</f>
        <v>0</v>
      </c>
      <c r="Y58" s="40">
        <f>IF(ISERROR(LARGE($C58:$L58,Y$5)),0,LARGE($C58:$L58,Y$5))*Y$4</f>
        <v>0</v>
      </c>
      <c r="Z58" s="40">
        <f>IF(ISERROR(LARGE($C58:$L58,Z$5)),0,LARGE($C58:$L58,Z$5))*Z$4</f>
        <v>0</v>
      </c>
      <c r="AA58" s="40">
        <f>IF(ISERROR(LARGE($C58:$L58,AA$5)),0,LARGE($C58:$L58,AA$5))*AA$4</f>
        <v>0</v>
      </c>
      <c r="AB58" s="40">
        <f>IF(ISERROR(LARGE($C58:$L58,AB$5)),0,LARGE($C58:$L58,AB$5))*AB$4</f>
        <v>0</v>
      </c>
      <c r="AC58" s="41">
        <f>SUM(V58:AB58)</f>
        <v>0</v>
      </c>
      <c r="AD58" s="42" t="e">
        <f>RANK(AC58,AC$6:AC$53)</f>
        <v>#N/A</v>
      </c>
    </row>
    <row r="59" spans="1:30" ht="12.75">
      <c r="A59" s="20">
        <f t="shared" si="3"/>
        <v>54</v>
      </c>
      <c r="B59" s="21"/>
      <c r="C59" s="22">
        <f>IF(ISERROR(VLOOKUP($B59,'Vysledky (1)'!$B$5:$R$52,17,FALSE)),"",VLOOKUP($B59,'Vysledky (1)'!$B$5:$R$52,17,FALSE))</f>
      </c>
      <c r="D59" s="22">
        <f>IF(ISERROR(VLOOKUP($B59,'Vysledky (2)'!$B$5:$R$52,17,FALSE)),"",VLOOKUP($B59,'Vysledky (2)'!$B$5:$R$52,17,FALSE))</f>
      </c>
      <c r="E59" s="22">
        <f>IF(ISERROR(VLOOKUP($B59,'Vysledky (3)'!$B$5:$R$52,17,FALSE)),"",VLOOKUP($B59,'Vysledky (3)'!$B$5:$R$52,17,FALSE))</f>
      </c>
      <c r="F59" s="22">
        <f>IF(ISERROR(VLOOKUP($B59,'Vysledky (4)'!$B$5:$R$52,17,FALSE)),"",VLOOKUP($B59,'Vysledky (4)'!$B$5:$R$52,17,FALSE))</f>
      </c>
      <c r="G59" s="22">
        <f>IF(ISERROR(VLOOKUP($B59,'Vysledky (5)'!$B$5:$R$52,17,FALSE)),"",VLOOKUP($B59,'Vysledky (5)'!$B$5:$R$52,17,FALSE))</f>
      </c>
      <c r="H59" s="22">
        <f>IF(ISERROR(VLOOKUP($B59,'Vysledky (6)'!$B$5:$R$52,17,FALSE)),"",VLOOKUP($B59,'Vysledky (6)'!$B$5:$R$52,17,FALSE))</f>
      </c>
      <c r="I59" s="22">
        <f>IF(ISERROR(VLOOKUP($B59,'Vysledky (7)'!$B$5:$R$52,17,FALSE)),"",VLOOKUP($B59,'Vysledky (7)'!$B$5:$R$52,17,FALSE))</f>
      </c>
      <c r="J59" s="22">
        <f>IF(ISERROR(VLOOKUP($B59,'Vysledky (8)'!$B$5:$R$52,17,FALSE)),"",VLOOKUP($B59,'Vysledky (8)'!$B$5:$R$52,17,FALSE))</f>
      </c>
      <c r="K59" s="22">
        <f>IF(ISERROR(VLOOKUP($B59,'Vysledky (9)'!$B$5:$R$52,17,FALSE)),"",VLOOKUP($B59,'Vysledky (9)'!$B$5:$R$52,17,FALSE))</f>
      </c>
      <c r="L59" s="22">
        <f>IF(ISERROR(VLOOKUP($B59,'Vysledky (10)'!$B$5:$R$52,17,FALSE)),"",VLOOKUP($B59,'Vysledky (10)'!$B$5:$R$52,17,FALSE))</f>
      </c>
      <c r="M59" s="23">
        <f>U59</f>
        <v>0</v>
      </c>
      <c r="N59" s="2"/>
      <c r="O59">
        <f>SUM(C59:L59)</f>
        <v>0</v>
      </c>
      <c r="P59">
        <f>COUNT(C59:L59)</f>
        <v>0</v>
      </c>
      <c r="Q59" s="25">
        <f>IF($P59&gt;Q$3,MIN($C59:$L59),0)</f>
        <v>0</v>
      </c>
      <c r="R59" s="25">
        <f>IF($P59&gt;R$3,SMALL($C59:$L59,R$2),0)</f>
        <v>0</v>
      </c>
      <c r="S59" s="25">
        <f>IF($P59&gt;S$3,SMALL($C59:$L59,S$2),0)</f>
        <v>0</v>
      </c>
      <c r="T59" s="25">
        <f>IF($P59&gt;T$3,SMALL($C59:$L59,T$2),0)</f>
        <v>0</v>
      </c>
      <c r="U59">
        <f>O59-SUM(Q59:T59)</f>
        <v>0</v>
      </c>
      <c r="V59">
        <f>U59*V$4</f>
        <v>0</v>
      </c>
      <c r="W59" s="40">
        <f>IF(ISERROR(LARGE($C59:$L59,W$5)),0,LARGE($C59:$L59,W$5))*W$4</f>
        <v>0</v>
      </c>
      <c r="X59" s="40">
        <f>IF(ISERROR(LARGE($C59:$L59,X$5)),0,LARGE($C59:$L59,X$5))*X$4</f>
        <v>0</v>
      </c>
      <c r="Y59" s="40">
        <f>IF(ISERROR(LARGE($C59:$L59,Y$5)),0,LARGE($C59:$L59,Y$5))*Y$4</f>
        <v>0</v>
      </c>
      <c r="Z59" s="40">
        <f>IF(ISERROR(LARGE($C59:$L59,Z$5)),0,LARGE($C59:$L59,Z$5))*Z$4</f>
        <v>0</v>
      </c>
      <c r="AA59" s="40">
        <f>IF(ISERROR(LARGE($C59:$L59,AA$5)),0,LARGE($C59:$L59,AA$5))*AA$4</f>
        <v>0</v>
      </c>
      <c r="AB59" s="40">
        <f>IF(ISERROR(LARGE($C59:$L59,AB$5)),0,LARGE($C59:$L59,AB$5))*AB$4</f>
        <v>0</v>
      </c>
      <c r="AC59" s="41">
        <f>SUM(V59:AB59)</f>
        <v>0</v>
      </c>
      <c r="AD59" s="42" t="e">
        <f>RANK(AC59,AC$6:AC$53)</f>
        <v>#N/A</v>
      </c>
    </row>
    <row r="60" spans="1:30" ht="12.75">
      <c r="A60" s="20">
        <f t="shared" si="3"/>
        <v>55</v>
      </c>
      <c r="B60" s="21"/>
      <c r="C60" s="22">
        <f>IF(ISERROR(VLOOKUP($B60,'Vysledky (1)'!$B$5:$R$52,17,FALSE)),"",VLOOKUP($B60,'Vysledky (1)'!$B$5:$R$52,17,FALSE))</f>
      </c>
      <c r="D60" s="22">
        <f>IF(ISERROR(VLOOKUP($B60,'Vysledky (2)'!$B$5:$R$52,17,FALSE)),"",VLOOKUP($B60,'Vysledky (2)'!$B$5:$R$52,17,FALSE))</f>
      </c>
      <c r="E60" s="22">
        <f>IF(ISERROR(VLOOKUP($B60,'Vysledky (3)'!$B$5:$R$52,17,FALSE)),"",VLOOKUP($B60,'Vysledky (3)'!$B$5:$R$52,17,FALSE))</f>
      </c>
      <c r="F60" s="22">
        <f>IF(ISERROR(VLOOKUP($B60,'Vysledky (4)'!$B$5:$R$52,17,FALSE)),"",VLOOKUP($B60,'Vysledky (4)'!$B$5:$R$52,17,FALSE))</f>
      </c>
      <c r="G60" s="22">
        <f>IF(ISERROR(VLOOKUP($B60,'Vysledky (5)'!$B$5:$R$52,17,FALSE)),"",VLOOKUP($B60,'Vysledky (5)'!$B$5:$R$52,17,FALSE))</f>
      </c>
      <c r="H60" s="22">
        <f>IF(ISERROR(VLOOKUP($B60,'Vysledky (6)'!$B$5:$R$52,17,FALSE)),"",VLOOKUP($B60,'Vysledky (6)'!$B$5:$R$52,17,FALSE))</f>
      </c>
      <c r="I60" s="22">
        <f>IF(ISERROR(VLOOKUP($B60,'Vysledky (7)'!$B$5:$R$52,17,FALSE)),"",VLOOKUP($B60,'Vysledky (7)'!$B$5:$R$52,17,FALSE))</f>
      </c>
      <c r="J60" s="22">
        <f>IF(ISERROR(VLOOKUP($B60,'Vysledky (8)'!$B$5:$R$52,17,FALSE)),"",VLOOKUP($B60,'Vysledky (8)'!$B$5:$R$52,17,FALSE))</f>
      </c>
      <c r="K60" s="22">
        <f>IF(ISERROR(VLOOKUP($B60,'Vysledky (9)'!$B$5:$R$52,17,FALSE)),"",VLOOKUP($B60,'Vysledky (9)'!$B$5:$R$52,17,FALSE))</f>
      </c>
      <c r="L60" s="22">
        <f>IF(ISERROR(VLOOKUP($B60,'Vysledky (10)'!$B$5:$R$52,17,FALSE)),"",VLOOKUP($B60,'Vysledky (10)'!$B$5:$R$52,17,FALSE))</f>
      </c>
      <c r="M60" s="23">
        <f>U60</f>
        <v>0</v>
      </c>
      <c r="N60" s="2"/>
      <c r="O60">
        <f>SUM(C60:L60)</f>
        <v>0</v>
      </c>
      <c r="P60">
        <f>COUNT(C60:L60)</f>
        <v>0</v>
      </c>
      <c r="Q60" s="25">
        <f>IF($P60&gt;Q$3,MIN($C60:$L60),0)</f>
        <v>0</v>
      </c>
      <c r="R60" s="25">
        <f>IF($P60&gt;R$3,SMALL($C60:$L60,R$2),0)</f>
        <v>0</v>
      </c>
      <c r="S60" s="25">
        <f>IF($P60&gt;S$3,SMALL($C60:$L60,S$2),0)</f>
        <v>0</v>
      </c>
      <c r="T60" s="25">
        <f>IF($P60&gt;T$3,SMALL($C60:$L60,T$2),0)</f>
        <v>0</v>
      </c>
      <c r="U60">
        <f>O60-SUM(Q60:T60)</f>
        <v>0</v>
      </c>
      <c r="V60">
        <f>U60*V$4</f>
        <v>0</v>
      </c>
      <c r="W60" s="40">
        <f>IF(ISERROR(LARGE($C60:$L60,W$5)),0,LARGE($C60:$L60,W$5))*W$4</f>
        <v>0</v>
      </c>
      <c r="X60" s="40">
        <f>IF(ISERROR(LARGE($C60:$L60,X$5)),0,LARGE($C60:$L60,X$5))*X$4</f>
        <v>0</v>
      </c>
      <c r="Y60" s="40">
        <f>IF(ISERROR(LARGE($C60:$L60,Y$5)),0,LARGE($C60:$L60,Y$5))*Y$4</f>
        <v>0</v>
      </c>
      <c r="Z60" s="40">
        <f>IF(ISERROR(LARGE($C60:$L60,Z$5)),0,LARGE($C60:$L60,Z$5))*Z$4</f>
        <v>0</v>
      </c>
      <c r="AA60" s="40">
        <f>IF(ISERROR(LARGE($C60:$L60,AA$5)),0,LARGE($C60:$L60,AA$5))*AA$4</f>
        <v>0</v>
      </c>
      <c r="AB60" s="40">
        <f>IF(ISERROR(LARGE($C60:$L60,AB$5)),0,LARGE($C60:$L60,AB$5))*AB$4</f>
        <v>0</v>
      </c>
      <c r="AC60" s="41">
        <f>SUM(V60:AB60)</f>
        <v>0</v>
      </c>
      <c r="AD60" s="42" t="e">
        <f>RANK(AC60,AC$6:AC$53)</f>
        <v>#N/A</v>
      </c>
    </row>
    <row r="61" spans="1:30" ht="12.75">
      <c r="A61" s="20">
        <f t="shared" si="3"/>
        <v>56</v>
      </c>
      <c r="B61" s="21"/>
      <c r="C61" s="22">
        <f>IF(ISERROR(VLOOKUP($B61,'Vysledky (1)'!$B$5:$R$52,17,FALSE)),"",VLOOKUP($B61,'Vysledky (1)'!$B$5:$R$52,17,FALSE))</f>
      </c>
      <c r="D61" s="22">
        <f>IF(ISERROR(VLOOKUP($B61,'Vysledky (2)'!$B$5:$R$52,17,FALSE)),"",VLOOKUP($B61,'Vysledky (2)'!$B$5:$R$52,17,FALSE))</f>
      </c>
      <c r="E61" s="22">
        <f>IF(ISERROR(VLOOKUP($B61,'Vysledky (3)'!$B$5:$R$52,17,FALSE)),"",VLOOKUP($B61,'Vysledky (3)'!$B$5:$R$52,17,FALSE))</f>
      </c>
      <c r="F61" s="22">
        <f>IF(ISERROR(VLOOKUP($B61,'Vysledky (4)'!$B$5:$R$52,17,FALSE)),"",VLOOKUP($B61,'Vysledky (4)'!$B$5:$R$52,17,FALSE))</f>
      </c>
      <c r="G61" s="22">
        <f>IF(ISERROR(VLOOKUP($B61,'Vysledky (5)'!$B$5:$R$52,17,FALSE)),"",VLOOKUP($B61,'Vysledky (5)'!$B$5:$R$52,17,FALSE))</f>
      </c>
      <c r="H61" s="22">
        <f>IF(ISERROR(VLOOKUP($B61,'Vysledky (6)'!$B$5:$R$52,17,FALSE)),"",VLOOKUP($B61,'Vysledky (6)'!$B$5:$R$52,17,FALSE))</f>
      </c>
      <c r="I61" s="22">
        <f>IF(ISERROR(VLOOKUP($B61,'Vysledky (7)'!$B$5:$R$52,17,FALSE)),"",VLOOKUP($B61,'Vysledky (7)'!$B$5:$R$52,17,FALSE))</f>
      </c>
      <c r="J61" s="22">
        <f>IF(ISERROR(VLOOKUP($B61,'Vysledky (8)'!$B$5:$R$52,17,FALSE)),"",VLOOKUP($B61,'Vysledky (8)'!$B$5:$R$52,17,FALSE))</f>
      </c>
      <c r="K61" s="22">
        <f>IF(ISERROR(VLOOKUP($B61,'Vysledky (9)'!$B$5:$R$52,17,FALSE)),"",VLOOKUP($B61,'Vysledky (9)'!$B$5:$R$52,17,FALSE))</f>
      </c>
      <c r="L61" s="22">
        <f>IF(ISERROR(VLOOKUP($B61,'Vysledky (10)'!$B$5:$R$52,17,FALSE)),"",VLOOKUP($B61,'Vysledky (10)'!$B$5:$R$52,17,FALSE))</f>
      </c>
      <c r="M61" s="23">
        <f>U61</f>
        <v>0</v>
      </c>
      <c r="N61" s="2"/>
      <c r="O61">
        <f>SUM(C61:L61)</f>
        <v>0</v>
      </c>
      <c r="P61">
        <f>COUNT(C61:L61)</f>
        <v>0</v>
      </c>
      <c r="Q61" s="25">
        <f>IF($P61&gt;Q$3,MIN($C61:$L61),0)</f>
        <v>0</v>
      </c>
      <c r="R61" s="25">
        <f>IF($P61&gt;R$3,SMALL($C61:$L61,R$2),0)</f>
        <v>0</v>
      </c>
      <c r="S61" s="25">
        <f>IF($P61&gt;S$3,SMALL($C61:$L61,S$2),0)</f>
        <v>0</v>
      </c>
      <c r="T61" s="25">
        <f>IF($P61&gt;T$3,SMALL($C61:$L61,T$2),0)</f>
        <v>0</v>
      </c>
      <c r="U61">
        <f>O61-SUM(Q61:T61)</f>
        <v>0</v>
      </c>
      <c r="V61">
        <f>U61*V$4</f>
        <v>0</v>
      </c>
      <c r="W61" s="40">
        <f>IF(ISERROR(LARGE($C61:$L61,W$5)),0,LARGE($C61:$L61,W$5))*W$4</f>
        <v>0</v>
      </c>
      <c r="X61" s="40">
        <f>IF(ISERROR(LARGE($C61:$L61,X$5)),0,LARGE($C61:$L61,X$5))*X$4</f>
        <v>0</v>
      </c>
      <c r="Y61" s="40">
        <f>IF(ISERROR(LARGE($C61:$L61,Y$5)),0,LARGE($C61:$L61,Y$5))*Y$4</f>
        <v>0</v>
      </c>
      <c r="Z61" s="40">
        <f>IF(ISERROR(LARGE($C61:$L61,Z$5)),0,LARGE($C61:$L61,Z$5))*Z$4</f>
        <v>0</v>
      </c>
      <c r="AA61" s="40">
        <f>IF(ISERROR(LARGE($C61:$L61,AA$5)),0,LARGE($C61:$L61,AA$5))*AA$4</f>
        <v>0</v>
      </c>
      <c r="AB61" s="40">
        <f>IF(ISERROR(LARGE($C61:$L61,AB$5)),0,LARGE($C61:$L61,AB$5))*AB$4</f>
        <v>0</v>
      </c>
      <c r="AC61" s="41">
        <f>SUM(V61:AB61)</f>
        <v>0</v>
      </c>
      <c r="AD61" s="42" t="e">
        <f>RANK(AC61,AC$6:AC$53)</f>
        <v>#N/A</v>
      </c>
    </row>
    <row r="62" spans="1:30" ht="12.75">
      <c r="A62" s="20">
        <f t="shared" si="3"/>
        <v>57</v>
      </c>
      <c r="B62" s="21"/>
      <c r="C62" s="22">
        <f>IF(ISERROR(VLOOKUP($B62,'Vysledky (1)'!$B$5:$R$52,17,FALSE)),"",VLOOKUP($B62,'Vysledky (1)'!$B$5:$R$52,17,FALSE))</f>
      </c>
      <c r="D62" s="22">
        <f>IF(ISERROR(VLOOKUP($B62,'Vysledky (2)'!$B$5:$R$52,17,FALSE)),"",VLOOKUP($B62,'Vysledky (2)'!$B$5:$R$52,17,FALSE))</f>
      </c>
      <c r="E62" s="22">
        <f>IF(ISERROR(VLOOKUP($B62,'Vysledky (3)'!$B$5:$R$52,17,FALSE)),"",VLOOKUP($B62,'Vysledky (3)'!$B$5:$R$52,17,FALSE))</f>
      </c>
      <c r="F62" s="22">
        <f>IF(ISERROR(VLOOKUP($B62,'Vysledky (4)'!$B$5:$R$52,17,FALSE)),"",VLOOKUP($B62,'Vysledky (4)'!$B$5:$R$52,17,FALSE))</f>
      </c>
      <c r="G62" s="22">
        <f>IF(ISERROR(VLOOKUP($B62,'Vysledky (5)'!$B$5:$R$52,17,FALSE)),"",VLOOKUP($B62,'Vysledky (5)'!$B$5:$R$52,17,FALSE))</f>
      </c>
      <c r="H62" s="22">
        <f>IF(ISERROR(VLOOKUP($B62,'Vysledky (6)'!$B$5:$R$52,17,FALSE)),"",VLOOKUP($B62,'Vysledky (6)'!$B$5:$R$52,17,FALSE))</f>
      </c>
      <c r="I62" s="22">
        <f>IF(ISERROR(VLOOKUP($B62,'Vysledky (7)'!$B$5:$R$52,17,FALSE)),"",VLOOKUP($B62,'Vysledky (7)'!$B$5:$R$52,17,FALSE))</f>
      </c>
      <c r="J62" s="22">
        <f>IF(ISERROR(VLOOKUP($B62,'Vysledky (8)'!$B$5:$R$52,17,FALSE)),"",VLOOKUP($B62,'Vysledky (8)'!$B$5:$R$52,17,FALSE))</f>
      </c>
      <c r="K62" s="22">
        <f>IF(ISERROR(VLOOKUP($B62,'Vysledky (9)'!$B$5:$R$52,17,FALSE)),"",VLOOKUP($B62,'Vysledky (9)'!$B$5:$R$52,17,FALSE))</f>
      </c>
      <c r="L62" s="22">
        <f>IF(ISERROR(VLOOKUP($B62,'Vysledky (10)'!$B$5:$R$52,17,FALSE)),"",VLOOKUP($B62,'Vysledky (10)'!$B$5:$R$52,17,FALSE))</f>
      </c>
      <c r="M62" s="23">
        <f>U62</f>
        <v>0</v>
      </c>
      <c r="N62" s="2"/>
      <c r="O62">
        <f>SUM(C62:L62)</f>
        <v>0</v>
      </c>
      <c r="P62">
        <f>COUNT(C62:L62)</f>
        <v>0</v>
      </c>
      <c r="Q62" s="25">
        <f>IF($P62&gt;Q$3,MIN($C62:$L62),0)</f>
        <v>0</v>
      </c>
      <c r="R62" s="25">
        <f>IF($P62&gt;R$3,SMALL($C62:$L62,R$2),0)</f>
        <v>0</v>
      </c>
      <c r="S62" s="25">
        <f>IF($P62&gt;S$3,SMALL($C62:$L62,S$2),0)</f>
        <v>0</v>
      </c>
      <c r="T62" s="25">
        <f>IF($P62&gt;T$3,SMALL($C62:$L62,T$2),0)</f>
        <v>0</v>
      </c>
      <c r="U62">
        <f>O62-SUM(Q62:T62)</f>
        <v>0</v>
      </c>
      <c r="V62">
        <f>U62*V$4</f>
        <v>0</v>
      </c>
      <c r="W62" s="40">
        <f>IF(ISERROR(LARGE($C62:$L62,W$5)),0,LARGE($C62:$L62,W$5))*W$4</f>
        <v>0</v>
      </c>
      <c r="X62" s="40">
        <f>IF(ISERROR(LARGE($C62:$L62,X$5)),0,LARGE($C62:$L62,X$5))*X$4</f>
        <v>0</v>
      </c>
      <c r="Y62" s="40">
        <f>IF(ISERROR(LARGE($C62:$L62,Y$5)),0,LARGE($C62:$L62,Y$5))*Y$4</f>
        <v>0</v>
      </c>
      <c r="Z62" s="40">
        <f>IF(ISERROR(LARGE($C62:$L62,Z$5)),0,LARGE($C62:$L62,Z$5))*Z$4</f>
        <v>0</v>
      </c>
      <c r="AA62" s="40">
        <f>IF(ISERROR(LARGE($C62:$L62,AA$5)),0,LARGE($C62:$L62,AA$5))*AA$4</f>
        <v>0</v>
      </c>
      <c r="AB62" s="40">
        <f>IF(ISERROR(LARGE($C62:$L62,AB$5)),0,LARGE($C62:$L62,AB$5))*AB$4</f>
        <v>0</v>
      </c>
      <c r="AC62" s="41">
        <f>SUM(V62:AB62)</f>
        <v>0</v>
      </c>
      <c r="AD62" s="42" t="e">
        <f>RANK(AC62,AC$6:AC$53)</f>
        <v>#N/A</v>
      </c>
    </row>
    <row r="63" spans="1:30" ht="12.75">
      <c r="A63" s="20">
        <f t="shared" si="3"/>
        <v>58</v>
      </c>
      <c r="B63" s="21"/>
      <c r="C63" s="22">
        <f>IF(ISERROR(VLOOKUP($B63,'Vysledky (1)'!$B$5:$R$52,17,FALSE)),"",VLOOKUP($B63,'Vysledky (1)'!$B$5:$R$52,17,FALSE))</f>
      </c>
      <c r="D63" s="22">
        <f>IF(ISERROR(VLOOKUP($B63,'Vysledky (2)'!$B$5:$R$52,17,FALSE)),"",VLOOKUP($B63,'Vysledky (2)'!$B$5:$R$52,17,FALSE))</f>
      </c>
      <c r="E63" s="22">
        <f>IF(ISERROR(VLOOKUP($B63,'Vysledky (3)'!$B$5:$R$52,17,FALSE)),"",VLOOKUP($B63,'Vysledky (3)'!$B$5:$R$52,17,FALSE))</f>
      </c>
      <c r="F63" s="22">
        <f>IF(ISERROR(VLOOKUP($B63,'Vysledky (4)'!$B$5:$R$52,17,FALSE)),"",VLOOKUP($B63,'Vysledky (4)'!$B$5:$R$52,17,FALSE))</f>
      </c>
      <c r="G63" s="22">
        <f>IF(ISERROR(VLOOKUP($B63,'Vysledky (5)'!$B$5:$R$52,17,FALSE)),"",VLOOKUP($B63,'Vysledky (5)'!$B$5:$R$52,17,FALSE))</f>
      </c>
      <c r="H63" s="22">
        <f>IF(ISERROR(VLOOKUP($B63,'Vysledky (6)'!$B$5:$R$52,17,FALSE)),"",VLOOKUP($B63,'Vysledky (6)'!$B$5:$R$52,17,FALSE))</f>
      </c>
      <c r="I63" s="22">
        <f>IF(ISERROR(VLOOKUP($B63,'Vysledky (7)'!$B$5:$R$52,17,FALSE)),"",VLOOKUP($B63,'Vysledky (7)'!$B$5:$R$52,17,FALSE))</f>
      </c>
      <c r="J63" s="22">
        <f>IF(ISERROR(VLOOKUP($B63,'Vysledky (8)'!$B$5:$R$52,17,FALSE)),"",VLOOKUP($B63,'Vysledky (8)'!$B$5:$R$52,17,FALSE))</f>
      </c>
      <c r="K63" s="22">
        <f>IF(ISERROR(VLOOKUP($B63,'Vysledky (9)'!$B$5:$R$52,17,FALSE)),"",VLOOKUP($B63,'Vysledky (9)'!$B$5:$R$52,17,FALSE))</f>
      </c>
      <c r="L63" s="22">
        <f>IF(ISERROR(VLOOKUP($B63,'Vysledky (10)'!$B$5:$R$52,17,FALSE)),"",VLOOKUP($B63,'Vysledky (10)'!$B$5:$R$52,17,FALSE))</f>
      </c>
      <c r="M63" s="23">
        <f>U63</f>
        <v>0</v>
      </c>
      <c r="N63" s="2"/>
      <c r="O63">
        <f>SUM(C63:L63)</f>
        <v>0</v>
      </c>
      <c r="P63">
        <f>COUNT(C63:L63)</f>
        <v>0</v>
      </c>
      <c r="Q63" s="25">
        <f>IF($P63&gt;Q$3,MIN($C63:$L63),0)</f>
        <v>0</v>
      </c>
      <c r="R63" s="25">
        <f>IF($P63&gt;R$3,SMALL($C63:$L63,R$2),0)</f>
        <v>0</v>
      </c>
      <c r="S63" s="25">
        <f>IF($P63&gt;S$3,SMALL($C63:$L63,S$2),0)</f>
        <v>0</v>
      </c>
      <c r="T63" s="25">
        <f>IF($P63&gt;T$3,SMALL($C63:$L63,T$2),0)</f>
        <v>0</v>
      </c>
      <c r="U63">
        <f>O63-SUM(Q63:T63)</f>
        <v>0</v>
      </c>
      <c r="V63">
        <f>U63*V$4</f>
        <v>0</v>
      </c>
      <c r="W63" s="40">
        <f>IF(ISERROR(LARGE($C63:$L63,W$5)),0,LARGE($C63:$L63,W$5))*W$4</f>
        <v>0</v>
      </c>
      <c r="X63" s="40">
        <f>IF(ISERROR(LARGE($C63:$L63,X$5)),0,LARGE($C63:$L63,X$5))*X$4</f>
        <v>0</v>
      </c>
      <c r="Y63" s="40">
        <f>IF(ISERROR(LARGE($C63:$L63,Y$5)),0,LARGE($C63:$L63,Y$5))*Y$4</f>
        <v>0</v>
      </c>
      <c r="Z63" s="40">
        <f>IF(ISERROR(LARGE($C63:$L63,Z$5)),0,LARGE($C63:$L63,Z$5))*Z$4</f>
        <v>0</v>
      </c>
      <c r="AA63" s="40">
        <f>IF(ISERROR(LARGE($C63:$L63,AA$5)),0,LARGE($C63:$L63,AA$5))*AA$4</f>
        <v>0</v>
      </c>
      <c r="AB63" s="40">
        <f>IF(ISERROR(LARGE($C63:$L63,AB$5)),0,LARGE($C63:$L63,AB$5))*AB$4</f>
        <v>0</v>
      </c>
      <c r="AC63" s="41">
        <f>SUM(V63:AB63)</f>
        <v>0</v>
      </c>
      <c r="AD63" s="42" t="e">
        <f>RANK(AC63,AC$6:AC$53)</f>
        <v>#N/A</v>
      </c>
    </row>
    <row r="64" spans="1:30" ht="12.75">
      <c r="A64" s="20">
        <f t="shared" si="3"/>
        <v>59</v>
      </c>
      <c r="B64" s="21"/>
      <c r="C64" s="22">
        <f>IF(ISERROR(VLOOKUP($B64,'Vysledky (1)'!$B$5:$R$52,17,FALSE)),"",VLOOKUP($B64,'Vysledky (1)'!$B$5:$R$52,17,FALSE))</f>
      </c>
      <c r="D64" s="22">
        <f>IF(ISERROR(VLOOKUP($B64,'Vysledky (2)'!$B$5:$R$52,17,FALSE)),"",VLOOKUP($B64,'Vysledky (2)'!$B$5:$R$52,17,FALSE))</f>
      </c>
      <c r="E64" s="22">
        <f>IF(ISERROR(VLOOKUP($B64,'Vysledky (3)'!$B$5:$R$52,17,FALSE)),"",VLOOKUP($B64,'Vysledky (3)'!$B$5:$R$52,17,FALSE))</f>
      </c>
      <c r="F64" s="22">
        <f>IF(ISERROR(VLOOKUP($B64,'Vysledky (4)'!$B$5:$R$52,17,FALSE)),"",VLOOKUP($B64,'Vysledky (4)'!$B$5:$R$52,17,FALSE))</f>
      </c>
      <c r="G64" s="22">
        <f>IF(ISERROR(VLOOKUP($B64,'Vysledky (5)'!$B$5:$R$52,17,FALSE)),"",VLOOKUP($B64,'Vysledky (5)'!$B$5:$R$52,17,FALSE))</f>
      </c>
      <c r="H64" s="22">
        <f>IF(ISERROR(VLOOKUP($B64,'Vysledky (6)'!$B$5:$R$52,17,FALSE)),"",VLOOKUP($B64,'Vysledky (6)'!$B$5:$R$52,17,FALSE))</f>
      </c>
      <c r="I64" s="22">
        <f>IF(ISERROR(VLOOKUP($B64,'Vysledky (7)'!$B$5:$R$52,17,FALSE)),"",VLOOKUP($B64,'Vysledky (7)'!$B$5:$R$52,17,FALSE))</f>
      </c>
      <c r="J64" s="22">
        <f>IF(ISERROR(VLOOKUP($B64,'Vysledky (8)'!$B$5:$R$52,17,FALSE)),"",VLOOKUP($B64,'Vysledky (8)'!$B$5:$R$52,17,FALSE))</f>
      </c>
      <c r="K64" s="22">
        <f>IF(ISERROR(VLOOKUP($B64,'Vysledky (9)'!$B$5:$R$52,17,FALSE)),"",VLOOKUP($B64,'Vysledky (9)'!$B$5:$R$52,17,FALSE))</f>
      </c>
      <c r="L64" s="22">
        <f>IF(ISERROR(VLOOKUP($B64,'Vysledky (10)'!$B$5:$R$52,17,FALSE)),"",VLOOKUP($B64,'Vysledky (10)'!$B$5:$R$52,17,FALSE))</f>
      </c>
      <c r="M64" s="23">
        <f>U64</f>
        <v>0</v>
      </c>
      <c r="N64" s="2"/>
      <c r="O64">
        <f>SUM(C64:L64)</f>
        <v>0</v>
      </c>
      <c r="P64">
        <f>COUNT(C64:L64)</f>
        <v>0</v>
      </c>
      <c r="Q64" s="25">
        <f>IF($P64&gt;Q$3,MIN($C64:$L64),0)</f>
        <v>0</v>
      </c>
      <c r="R64" s="25">
        <f>IF($P64&gt;R$3,SMALL($C64:$L64,R$2),0)</f>
        <v>0</v>
      </c>
      <c r="S64" s="25">
        <f>IF($P64&gt;S$3,SMALL($C64:$L64,S$2),0)</f>
        <v>0</v>
      </c>
      <c r="T64" s="25">
        <f>IF($P64&gt;T$3,SMALL($C64:$L64,T$2),0)</f>
        <v>0</v>
      </c>
      <c r="U64">
        <f>O64-SUM(Q64:T64)</f>
        <v>0</v>
      </c>
      <c r="V64">
        <f>U64*V$4</f>
        <v>0</v>
      </c>
      <c r="W64" s="40">
        <f>IF(ISERROR(LARGE($C64:$L64,W$5)),0,LARGE($C64:$L64,W$5))*W$4</f>
        <v>0</v>
      </c>
      <c r="X64" s="40">
        <f>IF(ISERROR(LARGE($C64:$L64,X$5)),0,LARGE($C64:$L64,X$5))*X$4</f>
        <v>0</v>
      </c>
      <c r="Y64" s="40">
        <f>IF(ISERROR(LARGE($C64:$L64,Y$5)),0,LARGE($C64:$L64,Y$5))*Y$4</f>
        <v>0</v>
      </c>
      <c r="Z64" s="40">
        <f>IF(ISERROR(LARGE($C64:$L64,Z$5)),0,LARGE($C64:$L64,Z$5))*Z$4</f>
        <v>0</v>
      </c>
      <c r="AA64" s="40">
        <f>IF(ISERROR(LARGE($C64:$L64,AA$5)),0,LARGE($C64:$L64,AA$5))*AA$4</f>
        <v>0</v>
      </c>
      <c r="AB64" s="40">
        <f>IF(ISERROR(LARGE($C64:$L64,AB$5)),0,LARGE($C64:$L64,AB$5))*AB$4</f>
        <v>0</v>
      </c>
      <c r="AC64" s="41">
        <f>SUM(V64:AB64)</f>
        <v>0</v>
      </c>
      <c r="AD64" s="42" t="e">
        <f>RANK(AC64,AC$6:AC$53)</f>
        <v>#N/A</v>
      </c>
    </row>
    <row r="65" spans="1:30" ht="12.75">
      <c r="A65" s="20">
        <f t="shared" si="3"/>
        <v>60</v>
      </c>
      <c r="B65" s="21"/>
      <c r="C65" s="22">
        <f>IF(ISERROR(VLOOKUP($B65,'Vysledky (1)'!$B$5:$R$52,17,FALSE)),"",VLOOKUP($B65,'Vysledky (1)'!$B$5:$R$52,17,FALSE))</f>
      </c>
      <c r="D65" s="22">
        <f>IF(ISERROR(VLOOKUP($B65,'Vysledky (2)'!$B$5:$R$52,17,FALSE)),"",VLOOKUP($B65,'Vysledky (2)'!$B$5:$R$52,17,FALSE))</f>
      </c>
      <c r="E65" s="22">
        <f>IF(ISERROR(VLOOKUP($B65,'Vysledky (3)'!$B$5:$R$52,17,FALSE)),"",VLOOKUP($B65,'Vysledky (3)'!$B$5:$R$52,17,FALSE))</f>
      </c>
      <c r="F65" s="22">
        <f>IF(ISERROR(VLOOKUP($B65,'Vysledky (4)'!$B$5:$R$52,17,FALSE)),"",VLOOKUP($B65,'Vysledky (4)'!$B$5:$R$52,17,FALSE))</f>
      </c>
      <c r="G65" s="22">
        <f>IF(ISERROR(VLOOKUP($B65,'Vysledky (5)'!$B$5:$R$52,17,FALSE)),"",VLOOKUP($B65,'Vysledky (5)'!$B$5:$R$52,17,FALSE))</f>
      </c>
      <c r="H65" s="22">
        <f>IF(ISERROR(VLOOKUP($B65,'Vysledky (6)'!$B$5:$R$52,17,FALSE)),"",VLOOKUP($B65,'Vysledky (6)'!$B$5:$R$52,17,FALSE))</f>
      </c>
      <c r="I65" s="22">
        <f>IF(ISERROR(VLOOKUP($B65,'Vysledky (7)'!$B$5:$R$52,17,FALSE)),"",VLOOKUP($B65,'Vysledky (7)'!$B$5:$R$52,17,FALSE))</f>
      </c>
      <c r="J65" s="22">
        <f>IF(ISERROR(VLOOKUP($B65,'Vysledky (8)'!$B$5:$R$52,17,FALSE)),"",VLOOKUP($B65,'Vysledky (8)'!$B$5:$R$52,17,FALSE))</f>
      </c>
      <c r="K65" s="22">
        <f>IF(ISERROR(VLOOKUP($B65,'Vysledky (9)'!$B$5:$R$52,17,FALSE)),"",VLOOKUP($B65,'Vysledky (9)'!$B$5:$R$52,17,FALSE))</f>
      </c>
      <c r="L65" s="22">
        <f>IF(ISERROR(VLOOKUP($B65,'Vysledky (10)'!$B$5:$R$52,17,FALSE)),"",VLOOKUP($B65,'Vysledky (10)'!$B$5:$R$52,17,FALSE))</f>
      </c>
      <c r="M65" s="23">
        <f>U65</f>
        <v>0</v>
      </c>
      <c r="N65" s="2"/>
      <c r="O65">
        <f>SUM(C65:L65)</f>
        <v>0</v>
      </c>
      <c r="P65">
        <f>COUNT(C65:L65)</f>
        <v>0</v>
      </c>
      <c r="Q65" s="25">
        <f>IF($P65&gt;Q$3,MIN($C65:$L65),0)</f>
        <v>0</v>
      </c>
      <c r="R65" s="25">
        <f>IF($P65&gt;R$3,SMALL($C65:$L65,R$2),0)</f>
        <v>0</v>
      </c>
      <c r="S65" s="25">
        <f>IF($P65&gt;S$3,SMALL($C65:$L65,S$2),0)</f>
        <v>0</v>
      </c>
      <c r="T65" s="25">
        <f>IF($P65&gt;T$3,SMALL($C65:$L65,T$2),0)</f>
        <v>0</v>
      </c>
      <c r="U65">
        <f>O65-SUM(Q65:T65)</f>
        <v>0</v>
      </c>
      <c r="V65">
        <f>U65*V$4</f>
        <v>0</v>
      </c>
      <c r="W65" s="40">
        <f>IF(ISERROR(LARGE($C65:$L65,W$5)),0,LARGE($C65:$L65,W$5))*W$4</f>
        <v>0</v>
      </c>
      <c r="X65" s="40">
        <f>IF(ISERROR(LARGE($C65:$L65,X$5)),0,LARGE($C65:$L65,X$5))*X$4</f>
        <v>0</v>
      </c>
      <c r="Y65" s="40">
        <f>IF(ISERROR(LARGE($C65:$L65,Y$5)),0,LARGE($C65:$L65,Y$5))*Y$4</f>
        <v>0</v>
      </c>
      <c r="Z65" s="40">
        <f>IF(ISERROR(LARGE($C65:$L65,Z$5)),0,LARGE($C65:$L65,Z$5))*Z$4</f>
        <v>0</v>
      </c>
      <c r="AA65" s="40">
        <f>IF(ISERROR(LARGE($C65:$L65,AA$5)),0,LARGE($C65:$L65,AA$5))*AA$4</f>
        <v>0</v>
      </c>
      <c r="AB65" s="40">
        <f>IF(ISERROR(LARGE($C65:$L65,AB$5)),0,LARGE($C65:$L65,AB$5))*AB$4</f>
        <v>0</v>
      </c>
      <c r="AC65" s="41">
        <f>SUM(V65:AB65)</f>
        <v>0</v>
      </c>
      <c r="AD65" s="42" t="e">
        <f>RANK(AC65,AC$6:AC$53)</f>
        <v>#N/A</v>
      </c>
    </row>
    <row r="66" spans="1:30" ht="12.75">
      <c r="A66" s="20">
        <f t="shared" si="3"/>
        <v>61</v>
      </c>
      <c r="B66" s="21"/>
      <c r="C66" s="22">
        <f>IF(ISERROR(VLOOKUP($B66,'Vysledky (1)'!$B$5:$R$52,17,FALSE)),"",VLOOKUP($B66,'Vysledky (1)'!$B$5:$R$52,17,FALSE))</f>
      </c>
      <c r="D66" s="22">
        <f>IF(ISERROR(VLOOKUP($B66,'Vysledky (2)'!$B$5:$R$52,17,FALSE)),"",VLOOKUP($B66,'Vysledky (2)'!$B$5:$R$52,17,FALSE))</f>
      </c>
      <c r="E66" s="22">
        <f>IF(ISERROR(VLOOKUP($B66,'Vysledky (3)'!$B$5:$R$52,17,FALSE)),"",VLOOKUP($B66,'Vysledky (3)'!$B$5:$R$52,17,FALSE))</f>
      </c>
      <c r="F66" s="22">
        <f>IF(ISERROR(VLOOKUP($B66,'Vysledky (4)'!$B$5:$R$52,17,FALSE)),"",VLOOKUP($B66,'Vysledky (4)'!$B$5:$R$52,17,FALSE))</f>
      </c>
      <c r="G66" s="22">
        <f>IF(ISERROR(VLOOKUP($B66,'Vysledky (5)'!$B$5:$R$52,17,FALSE)),"",VLOOKUP($B66,'Vysledky (5)'!$B$5:$R$52,17,FALSE))</f>
      </c>
      <c r="H66" s="22">
        <f>IF(ISERROR(VLOOKUP($B66,'Vysledky (6)'!$B$5:$R$52,17,FALSE)),"",VLOOKUP($B66,'Vysledky (6)'!$B$5:$R$52,17,FALSE))</f>
      </c>
      <c r="I66" s="22">
        <f>IF(ISERROR(VLOOKUP($B66,'Vysledky (7)'!$B$5:$R$52,17,FALSE)),"",VLOOKUP($B66,'Vysledky (7)'!$B$5:$R$52,17,FALSE))</f>
      </c>
      <c r="J66" s="22">
        <f>IF(ISERROR(VLOOKUP($B66,'Vysledky (8)'!$B$5:$R$52,17,FALSE)),"",VLOOKUP($B66,'Vysledky (8)'!$B$5:$R$52,17,FALSE))</f>
      </c>
      <c r="K66" s="22">
        <f>IF(ISERROR(VLOOKUP($B66,'Vysledky (9)'!$B$5:$R$52,17,FALSE)),"",VLOOKUP($B66,'Vysledky (9)'!$B$5:$R$52,17,FALSE))</f>
      </c>
      <c r="L66" s="22">
        <f>IF(ISERROR(VLOOKUP($B66,'Vysledky (10)'!$B$5:$R$52,17,FALSE)),"",VLOOKUP($B66,'Vysledky (10)'!$B$5:$R$52,17,FALSE))</f>
      </c>
      <c r="M66" s="23">
        <f>U66</f>
        <v>0</v>
      </c>
      <c r="N66" s="2"/>
      <c r="O66">
        <f>SUM(C66:L66)</f>
        <v>0</v>
      </c>
      <c r="P66">
        <f>COUNT(C66:L66)</f>
        <v>0</v>
      </c>
      <c r="Q66" s="25">
        <f>IF($P66&gt;Q$3,MIN($C66:$L66),0)</f>
        <v>0</v>
      </c>
      <c r="R66" s="25">
        <f>IF($P66&gt;R$3,SMALL($C66:$L66,R$2),0)</f>
        <v>0</v>
      </c>
      <c r="S66" s="25">
        <f>IF($P66&gt;S$3,SMALL($C66:$L66,S$2),0)</f>
        <v>0</v>
      </c>
      <c r="T66" s="25">
        <f>IF($P66&gt;T$3,SMALL($C66:$L66,T$2),0)</f>
        <v>0</v>
      </c>
      <c r="U66">
        <f>O66-SUM(Q66:T66)</f>
        <v>0</v>
      </c>
      <c r="V66">
        <f>U66*V$4</f>
        <v>0</v>
      </c>
      <c r="W66" s="40">
        <f>IF(ISERROR(LARGE($C66:$L66,W$5)),0,LARGE($C66:$L66,W$5))*W$4</f>
        <v>0</v>
      </c>
      <c r="X66" s="40">
        <f>IF(ISERROR(LARGE($C66:$L66,X$5)),0,LARGE($C66:$L66,X$5))*X$4</f>
        <v>0</v>
      </c>
      <c r="Y66" s="40">
        <f>IF(ISERROR(LARGE($C66:$L66,Y$5)),0,LARGE($C66:$L66,Y$5))*Y$4</f>
        <v>0</v>
      </c>
      <c r="Z66" s="40">
        <f>IF(ISERROR(LARGE($C66:$L66,Z$5)),0,LARGE($C66:$L66,Z$5))*Z$4</f>
        <v>0</v>
      </c>
      <c r="AA66" s="40">
        <f>IF(ISERROR(LARGE($C66:$L66,AA$5)),0,LARGE($C66:$L66,AA$5))*AA$4</f>
        <v>0</v>
      </c>
      <c r="AB66" s="40">
        <f>IF(ISERROR(LARGE($C66:$L66,AB$5)),0,LARGE($C66:$L66,AB$5))*AB$4</f>
        <v>0</v>
      </c>
      <c r="AC66" s="41">
        <f>SUM(V66:AB66)</f>
        <v>0</v>
      </c>
      <c r="AD66" s="42" t="e">
        <f>RANK(AC66,AC$6:AC$53)</f>
        <v>#N/A</v>
      </c>
    </row>
    <row r="67" spans="1:30" ht="12.75">
      <c r="A67" s="20">
        <f t="shared" si="3"/>
        <v>62</v>
      </c>
      <c r="B67" s="21"/>
      <c r="C67" s="22">
        <f>IF(ISERROR(VLOOKUP($B67,'Vysledky (1)'!$B$5:$R$52,17,FALSE)),"",VLOOKUP($B67,'Vysledky (1)'!$B$5:$R$52,17,FALSE))</f>
      </c>
      <c r="D67" s="22">
        <f>IF(ISERROR(VLOOKUP($B67,'Vysledky (2)'!$B$5:$R$52,17,FALSE)),"",VLOOKUP($B67,'Vysledky (2)'!$B$5:$R$52,17,FALSE))</f>
      </c>
      <c r="E67" s="22">
        <f>IF(ISERROR(VLOOKUP($B67,'Vysledky (3)'!$B$5:$R$52,17,FALSE)),"",VLOOKUP($B67,'Vysledky (3)'!$B$5:$R$52,17,FALSE))</f>
      </c>
      <c r="F67" s="22">
        <f>IF(ISERROR(VLOOKUP($B67,'Vysledky (4)'!$B$5:$R$52,17,FALSE)),"",VLOOKUP($B67,'Vysledky (4)'!$B$5:$R$52,17,FALSE))</f>
      </c>
      <c r="G67" s="22">
        <f>IF(ISERROR(VLOOKUP($B67,'Vysledky (5)'!$B$5:$R$52,17,FALSE)),"",VLOOKUP($B67,'Vysledky (5)'!$B$5:$R$52,17,FALSE))</f>
      </c>
      <c r="H67" s="22">
        <f>IF(ISERROR(VLOOKUP($B67,'Vysledky (6)'!$B$5:$R$52,17,FALSE)),"",VLOOKUP($B67,'Vysledky (6)'!$B$5:$R$52,17,FALSE))</f>
      </c>
      <c r="I67" s="22">
        <f>IF(ISERROR(VLOOKUP($B67,'Vysledky (7)'!$B$5:$R$52,17,FALSE)),"",VLOOKUP($B67,'Vysledky (7)'!$B$5:$R$52,17,FALSE))</f>
      </c>
      <c r="J67" s="22">
        <f>IF(ISERROR(VLOOKUP($B67,'Vysledky (8)'!$B$5:$R$52,17,FALSE)),"",VLOOKUP($B67,'Vysledky (8)'!$B$5:$R$52,17,FALSE))</f>
      </c>
      <c r="K67" s="22">
        <f>IF(ISERROR(VLOOKUP($B67,'Vysledky (9)'!$B$5:$R$52,17,FALSE)),"",VLOOKUP($B67,'Vysledky (9)'!$B$5:$R$52,17,FALSE))</f>
      </c>
      <c r="L67" s="22">
        <f>IF(ISERROR(VLOOKUP($B67,'Vysledky (10)'!$B$5:$R$52,17,FALSE)),"",VLOOKUP($B67,'Vysledky (10)'!$B$5:$R$52,17,FALSE))</f>
      </c>
      <c r="M67" s="23">
        <f>U67</f>
        <v>0</v>
      </c>
      <c r="N67" s="2"/>
      <c r="O67">
        <f>SUM(C67:L67)</f>
        <v>0</v>
      </c>
      <c r="P67">
        <f>COUNT(C67:L67)</f>
        <v>0</v>
      </c>
      <c r="Q67" s="25">
        <f>IF($P67&gt;Q$3,MIN($C67:$L67),0)</f>
        <v>0</v>
      </c>
      <c r="R67" s="25">
        <f>IF($P67&gt;R$3,SMALL($C67:$L67,R$2),0)</f>
        <v>0</v>
      </c>
      <c r="S67" s="25">
        <f>IF($P67&gt;S$3,SMALL($C67:$L67,S$2),0)</f>
        <v>0</v>
      </c>
      <c r="T67" s="25">
        <f>IF($P67&gt;T$3,SMALL($C67:$L67,T$2),0)</f>
        <v>0</v>
      </c>
      <c r="U67">
        <f>O67-SUM(Q67:T67)</f>
        <v>0</v>
      </c>
      <c r="V67">
        <f>U67*V$4</f>
        <v>0</v>
      </c>
      <c r="W67" s="40">
        <f>IF(ISERROR(LARGE($C67:$L67,W$5)),0,LARGE($C67:$L67,W$5))*W$4</f>
        <v>0</v>
      </c>
      <c r="X67" s="40">
        <f>IF(ISERROR(LARGE($C67:$L67,X$5)),0,LARGE($C67:$L67,X$5))*X$4</f>
        <v>0</v>
      </c>
      <c r="Y67" s="40">
        <f>IF(ISERROR(LARGE($C67:$L67,Y$5)),0,LARGE($C67:$L67,Y$5))*Y$4</f>
        <v>0</v>
      </c>
      <c r="Z67" s="40">
        <f>IF(ISERROR(LARGE($C67:$L67,Z$5)),0,LARGE($C67:$L67,Z$5))*Z$4</f>
        <v>0</v>
      </c>
      <c r="AA67" s="40">
        <f>IF(ISERROR(LARGE($C67:$L67,AA$5)),0,LARGE($C67:$L67,AA$5))*AA$4</f>
        <v>0</v>
      </c>
      <c r="AB67" s="40">
        <f>IF(ISERROR(LARGE($C67:$L67,AB$5)),0,LARGE($C67:$L67,AB$5))*AB$4</f>
        <v>0</v>
      </c>
      <c r="AC67" s="41">
        <f>SUM(V67:AB67)</f>
        <v>0</v>
      </c>
      <c r="AD67" s="42" t="e">
        <f>RANK(AC67,AC$6:AC$53)</f>
        <v>#N/A</v>
      </c>
    </row>
    <row r="68" spans="1:30" ht="12.75">
      <c r="A68" s="20">
        <f t="shared" si="3"/>
        <v>63</v>
      </c>
      <c r="B68" s="21"/>
      <c r="C68" s="22">
        <f>IF(ISERROR(VLOOKUP($B68,'Vysledky (1)'!$B$5:$R$52,17,FALSE)),"",VLOOKUP($B68,'Vysledky (1)'!$B$5:$R$52,17,FALSE))</f>
      </c>
      <c r="D68" s="22">
        <f>IF(ISERROR(VLOOKUP($B68,'Vysledky (2)'!$B$5:$R$52,17,FALSE)),"",VLOOKUP($B68,'Vysledky (2)'!$B$5:$R$52,17,FALSE))</f>
      </c>
      <c r="E68" s="22">
        <f>IF(ISERROR(VLOOKUP($B68,'Vysledky (3)'!$B$5:$R$52,17,FALSE)),"",VLOOKUP($B68,'Vysledky (3)'!$B$5:$R$52,17,FALSE))</f>
      </c>
      <c r="F68" s="22">
        <f>IF(ISERROR(VLOOKUP($B68,'Vysledky (4)'!$B$5:$R$52,17,FALSE)),"",VLOOKUP($B68,'Vysledky (4)'!$B$5:$R$52,17,FALSE))</f>
      </c>
      <c r="G68" s="22">
        <f>IF(ISERROR(VLOOKUP($B68,'Vysledky (5)'!$B$5:$R$52,17,FALSE)),"",VLOOKUP($B68,'Vysledky (5)'!$B$5:$R$52,17,FALSE))</f>
      </c>
      <c r="H68" s="22">
        <f>IF(ISERROR(VLOOKUP($B68,'Vysledky (6)'!$B$5:$R$52,17,FALSE)),"",VLOOKUP($B68,'Vysledky (6)'!$B$5:$R$52,17,FALSE))</f>
      </c>
      <c r="I68" s="22">
        <f>IF(ISERROR(VLOOKUP($B68,'Vysledky (7)'!$B$5:$R$52,17,FALSE)),"",VLOOKUP($B68,'Vysledky (7)'!$B$5:$R$52,17,FALSE))</f>
      </c>
      <c r="J68" s="22">
        <f>IF(ISERROR(VLOOKUP($B68,'Vysledky (8)'!$B$5:$R$52,17,FALSE)),"",VLOOKUP($B68,'Vysledky (8)'!$B$5:$R$52,17,FALSE))</f>
      </c>
      <c r="K68" s="22">
        <f>IF(ISERROR(VLOOKUP($B68,'Vysledky (9)'!$B$5:$R$52,17,FALSE)),"",VLOOKUP($B68,'Vysledky (9)'!$B$5:$R$52,17,FALSE))</f>
      </c>
      <c r="L68" s="22">
        <f>IF(ISERROR(VLOOKUP($B68,'Vysledky (10)'!$B$5:$R$52,17,FALSE)),"",VLOOKUP($B68,'Vysledky (10)'!$B$5:$R$52,17,FALSE))</f>
      </c>
      <c r="M68" s="23">
        <f>U68</f>
        <v>0</v>
      </c>
      <c r="N68" s="2"/>
      <c r="O68">
        <f>SUM(C68:L68)</f>
        <v>0</v>
      </c>
      <c r="P68">
        <f>COUNT(C68:L68)</f>
        <v>0</v>
      </c>
      <c r="Q68" s="25">
        <f>IF($P68&gt;Q$3,MIN($C68:$L68),0)</f>
        <v>0</v>
      </c>
      <c r="R68" s="25">
        <f>IF($P68&gt;R$3,SMALL($C68:$L68,R$2),0)</f>
        <v>0</v>
      </c>
      <c r="S68" s="25">
        <f>IF($P68&gt;S$3,SMALL($C68:$L68,S$2),0)</f>
        <v>0</v>
      </c>
      <c r="T68" s="25">
        <f>IF($P68&gt;T$3,SMALL($C68:$L68,T$2),0)</f>
        <v>0</v>
      </c>
      <c r="U68">
        <f>O68-SUM(Q68:T68)</f>
        <v>0</v>
      </c>
      <c r="V68">
        <f>U68*V$4</f>
        <v>0</v>
      </c>
      <c r="W68" s="40">
        <f>IF(ISERROR(LARGE($C68:$L68,W$5)),0,LARGE($C68:$L68,W$5))*W$4</f>
        <v>0</v>
      </c>
      <c r="X68" s="40">
        <f>IF(ISERROR(LARGE($C68:$L68,X$5)),0,LARGE($C68:$L68,X$5))*X$4</f>
        <v>0</v>
      </c>
      <c r="Y68" s="40">
        <f>IF(ISERROR(LARGE($C68:$L68,Y$5)),0,LARGE($C68:$L68,Y$5))*Y$4</f>
        <v>0</v>
      </c>
      <c r="Z68" s="40">
        <f>IF(ISERROR(LARGE($C68:$L68,Z$5)),0,LARGE($C68:$L68,Z$5))*Z$4</f>
        <v>0</v>
      </c>
      <c r="AA68" s="40">
        <f>IF(ISERROR(LARGE($C68:$L68,AA$5)),0,LARGE($C68:$L68,AA$5))*AA$4</f>
        <v>0</v>
      </c>
      <c r="AB68" s="40">
        <f>IF(ISERROR(LARGE($C68:$L68,AB$5)),0,LARGE($C68:$L68,AB$5))*AB$4</f>
        <v>0</v>
      </c>
      <c r="AC68" s="41">
        <f>SUM(V68:AB68)</f>
        <v>0</v>
      </c>
      <c r="AD68" s="42" t="e">
        <f>RANK(AC68,AC$6:AC$53)</f>
        <v>#N/A</v>
      </c>
    </row>
    <row r="69" spans="1:30" ht="12.75">
      <c r="A69" s="20">
        <f t="shared" si="3"/>
        <v>64</v>
      </c>
      <c r="B69" s="21"/>
      <c r="C69" s="22">
        <f>IF(ISERROR(VLOOKUP($B69,'Vysledky (1)'!$B$5:$R$52,17,FALSE)),"",VLOOKUP($B69,'Vysledky (1)'!$B$5:$R$52,17,FALSE))</f>
      </c>
      <c r="D69" s="22">
        <f>IF(ISERROR(VLOOKUP($B69,'Vysledky (2)'!$B$5:$R$52,17,FALSE)),"",VLOOKUP($B69,'Vysledky (2)'!$B$5:$R$52,17,FALSE))</f>
      </c>
      <c r="E69" s="22">
        <f>IF(ISERROR(VLOOKUP($B69,'Vysledky (3)'!$B$5:$R$52,17,FALSE)),"",VLOOKUP($B69,'Vysledky (3)'!$B$5:$R$52,17,FALSE))</f>
      </c>
      <c r="F69" s="22">
        <f>IF(ISERROR(VLOOKUP($B69,'Vysledky (4)'!$B$5:$R$52,17,FALSE)),"",VLOOKUP($B69,'Vysledky (4)'!$B$5:$R$52,17,FALSE))</f>
      </c>
      <c r="G69" s="22">
        <f>IF(ISERROR(VLOOKUP($B69,'Vysledky (5)'!$B$5:$R$52,17,FALSE)),"",VLOOKUP($B69,'Vysledky (5)'!$B$5:$R$52,17,FALSE))</f>
      </c>
      <c r="H69" s="22">
        <f>IF(ISERROR(VLOOKUP($B69,'Vysledky (6)'!$B$5:$R$52,17,FALSE)),"",VLOOKUP($B69,'Vysledky (6)'!$B$5:$R$52,17,FALSE))</f>
      </c>
      <c r="I69" s="22">
        <f>IF(ISERROR(VLOOKUP($B69,'Vysledky (7)'!$B$5:$R$52,17,FALSE)),"",VLOOKUP($B69,'Vysledky (7)'!$B$5:$R$52,17,FALSE))</f>
      </c>
      <c r="J69" s="22">
        <f>IF(ISERROR(VLOOKUP($B69,'Vysledky (8)'!$B$5:$R$52,17,FALSE)),"",VLOOKUP($B69,'Vysledky (8)'!$B$5:$R$52,17,FALSE))</f>
      </c>
      <c r="K69" s="22">
        <f>IF(ISERROR(VLOOKUP($B69,'Vysledky (9)'!$B$5:$R$52,17,FALSE)),"",VLOOKUP($B69,'Vysledky (9)'!$B$5:$R$52,17,FALSE))</f>
      </c>
      <c r="L69" s="22">
        <f>IF(ISERROR(VLOOKUP($B69,'Vysledky (10)'!$B$5:$R$52,17,FALSE)),"",VLOOKUP($B69,'Vysledky (10)'!$B$5:$R$52,17,FALSE))</f>
      </c>
      <c r="M69" s="23">
        <f>U69</f>
        <v>0</v>
      </c>
      <c r="N69" s="2"/>
      <c r="O69">
        <f>SUM(C69:L69)</f>
        <v>0</v>
      </c>
      <c r="P69">
        <f>COUNT(C69:L69)</f>
        <v>0</v>
      </c>
      <c r="Q69" s="25">
        <f>IF($P69&gt;Q$3,MIN($C69:$L69),0)</f>
        <v>0</v>
      </c>
      <c r="R69" s="25">
        <f>IF($P69&gt;R$3,SMALL($C69:$L69,R$2),0)</f>
        <v>0</v>
      </c>
      <c r="S69" s="25">
        <f>IF($P69&gt;S$3,SMALL($C69:$L69,S$2),0)</f>
        <v>0</v>
      </c>
      <c r="T69" s="25">
        <f>IF($P69&gt;T$3,SMALL($C69:$L69,T$2),0)</f>
        <v>0</v>
      </c>
      <c r="U69">
        <f>O69-SUM(Q69:T69)</f>
        <v>0</v>
      </c>
      <c r="V69">
        <f>U69*V$4</f>
        <v>0</v>
      </c>
      <c r="W69" s="40">
        <f>IF(ISERROR(LARGE($C69:$L69,W$5)),0,LARGE($C69:$L69,W$5))*W$4</f>
        <v>0</v>
      </c>
      <c r="X69" s="40">
        <f>IF(ISERROR(LARGE($C69:$L69,X$5)),0,LARGE($C69:$L69,X$5))*X$4</f>
        <v>0</v>
      </c>
      <c r="Y69" s="40">
        <f>IF(ISERROR(LARGE($C69:$L69,Y$5)),0,LARGE($C69:$L69,Y$5))*Y$4</f>
        <v>0</v>
      </c>
      <c r="Z69" s="40">
        <f>IF(ISERROR(LARGE($C69:$L69,Z$5)),0,LARGE($C69:$L69,Z$5))*Z$4</f>
        <v>0</v>
      </c>
      <c r="AA69" s="40">
        <f>IF(ISERROR(LARGE($C69:$L69,AA$5)),0,LARGE($C69:$L69,AA$5))*AA$4</f>
        <v>0</v>
      </c>
      <c r="AB69" s="40">
        <f>IF(ISERROR(LARGE($C69:$L69,AB$5)),0,LARGE($C69:$L69,AB$5))*AB$4</f>
        <v>0</v>
      </c>
      <c r="AC69" s="41">
        <f>SUM(V69:AB69)</f>
        <v>0</v>
      </c>
      <c r="AD69" s="42" t="e">
        <f>RANK(AC69,AC$6:AC$53)</f>
        <v>#N/A</v>
      </c>
    </row>
    <row r="70" spans="1:30" ht="12.75">
      <c r="A70" s="20">
        <f t="shared" si="3"/>
        <v>65</v>
      </c>
      <c r="B70" s="21"/>
      <c r="C70" s="22">
        <f>IF(ISERROR(VLOOKUP($B70,'Vysledky (1)'!$B$5:$R$52,17,FALSE)),"",VLOOKUP($B70,'Vysledky (1)'!$B$5:$R$52,17,FALSE))</f>
      </c>
      <c r="D70" s="22">
        <f>IF(ISERROR(VLOOKUP($B70,'Vysledky (2)'!$B$5:$R$52,17,FALSE)),"",VLOOKUP($B70,'Vysledky (2)'!$B$5:$R$52,17,FALSE))</f>
      </c>
      <c r="E70" s="22">
        <f>IF(ISERROR(VLOOKUP($B70,'Vysledky (3)'!$B$5:$R$52,17,FALSE)),"",VLOOKUP($B70,'Vysledky (3)'!$B$5:$R$52,17,FALSE))</f>
      </c>
      <c r="F70" s="22">
        <f>IF(ISERROR(VLOOKUP($B70,'Vysledky (4)'!$B$5:$R$52,17,FALSE)),"",VLOOKUP($B70,'Vysledky (4)'!$B$5:$R$52,17,FALSE))</f>
      </c>
      <c r="G70" s="22">
        <f>IF(ISERROR(VLOOKUP($B70,'Vysledky (5)'!$B$5:$R$52,17,FALSE)),"",VLOOKUP($B70,'Vysledky (5)'!$B$5:$R$52,17,FALSE))</f>
      </c>
      <c r="H70" s="22">
        <f>IF(ISERROR(VLOOKUP($B70,'Vysledky (6)'!$B$5:$R$52,17,FALSE)),"",VLOOKUP($B70,'Vysledky (6)'!$B$5:$R$52,17,FALSE))</f>
      </c>
      <c r="I70" s="22">
        <f>IF(ISERROR(VLOOKUP($B70,'Vysledky (7)'!$B$5:$R$52,17,FALSE)),"",VLOOKUP($B70,'Vysledky (7)'!$B$5:$R$52,17,FALSE))</f>
      </c>
      <c r="J70" s="22">
        <f>IF(ISERROR(VLOOKUP($B70,'Vysledky (8)'!$B$5:$R$52,17,FALSE)),"",VLOOKUP($B70,'Vysledky (8)'!$B$5:$R$52,17,FALSE))</f>
      </c>
      <c r="K70" s="22">
        <f>IF(ISERROR(VLOOKUP($B70,'Vysledky (9)'!$B$5:$R$52,17,FALSE)),"",VLOOKUP($B70,'Vysledky (9)'!$B$5:$R$52,17,FALSE))</f>
      </c>
      <c r="L70" s="22">
        <f>IF(ISERROR(VLOOKUP($B70,'Vysledky (10)'!$B$5:$R$52,17,FALSE)),"",VLOOKUP($B70,'Vysledky (10)'!$B$5:$R$52,17,FALSE))</f>
      </c>
      <c r="M70" s="23">
        <f>U70</f>
        <v>0</v>
      </c>
      <c r="N70" s="2"/>
      <c r="O70">
        <f>SUM(C70:L70)</f>
        <v>0</v>
      </c>
      <c r="P70">
        <f>COUNT(C70:L70)</f>
        <v>0</v>
      </c>
      <c r="Q70" s="25">
        <f>IF($P70&gt;Q$3,MIN($C70:$L70),0)</f>
        <v>0</v>
      </c>
      <c r="R70" s="25">
        <f>IF($P70&gt;R$3,SMALL($C70:$L70,R$2),0)</f>
        <v>0</v>
      </c>
      <c r="S70" s="25">
        <f>IF($P70&gt;S$3,SMALL($C70:$L70,S$2),0)</f>
        <v>0</v>
      </c>
      <c r="T70" s="25">
        <f>IF($P70&gt;T$3,SMALL($C70:$L70,T$2),0)</f>
        <v>0</v>
      </c>
      <c r="U70">
        <f>O70-SUM(Q70:T70)</f>
        <v>0</v>
      </c>
      <c r="V70">
        <f>U70*V$4</f>
        <v>0</v>
      </c>
      <c r="W70" s="40">
        <f>IF(ISERROR(LARGE($C70:$L70,W$5)),0,LARGE($C70:$L70,W$5))*W$4</f>
        <v>0</v>
      </c>
      <c r="X70" s="40">
        <f>IF(ISERROR(LARGE($C70:$L70,X$5)),0,LARGE($C70:$L70,X$5))*X$4</f>
        <v>0</v>
      </c>
      <c r="Y70" s="40">
        <f>IF(ISERROR(LARGE($C70:$L70,Y$5)),0,LARGE($C70:$L70,Y$5))*Y$4</f>
        <v>0</v>
      </c>
      <c r="Z70" s="40">
        <f>IF(ISERROR(LARGE($C70:$L70,Z$5)),0,LARGE($C70:$L70,Z$5))*Z$4</f>
        <v>0</v>
      </c>
      <c r="AA70" s="40">
        <f>IF(ISERROR(LARGE($C70:$L70,AA$5)),0,LARGE($C70:$L70,AA$5))*AA$4</f>
        <v>0</v>
      </c>
      <c r="AB70" s="40">
        <f>IF(ISERROR(LARGE($C70:$L70,AB$5)),0,LARGE($C70:$L70,AB$5))*AB$4</f>
        <v>0</v>
      </c>
      <c r="AC70" s="41">
        <f>SUM(V70:AB70)</f>
        <v>0</v>
      </c>
      <c r="AD70" s="42" t="e">
        <f>RANK(AC70,AC$6:AC$53)</f>
        <v>#N/A</v>
      </c>
    </row>
    <row r="71" spans="1:30" ht="12.75">
      <c r="A71" s="20">
        <f t="shared" si="3"/>
        <v>66</v>
      </c>
      <c r="B71" s="21"/>
      <c r="C71" s="22">
        <f>IF(ISERROR(VLOOKUP($B71,'Vysledky (1)'!$B$5:$R$52,17,FALSE)),"",VLOOKUP($B71,'Vysledky (1)'!$B$5:$R$52,17,FALSE))</f>
      </c>
      <c r="D71" s="22">
        <f>IF(ISERROR(VLOOKUP($B71,'Vysledky (2)'!$B$5:$R$52,17,FALSE)),"",VLOOKUP($B71,'Vysledky (2)'!$B$5:$R$52,17,FALSE))</f>
      </c>
      <c r="E71" s="22">
        <f>IF(ISERROR(VLOOKUP($B71,'Vysledky (3)'!$B$5:$R$52,17,FALSE)),"",VLOOKUP($B71,'Vysledky (3)'!$B$5:$R$52,17,FALSE))</f>
      </c>
      <c r="F71" s="22">
        <f>IF(ISERROR(VLOOKUP($B71,'Vysledky (4)'!$B$5:$R$52,17,FALSE)),"",VLOOKUP($B71,'Vysledky (4)'!$B$5:$R$52,17,FALSE))</f>
      </c>
      <c r="G71" s="22">
        <f>IF(ISERROR(VLOOKUP($B71,'Vysledky (5)'!$B$5:$R$52,17,FALSE)),"",VLOOKUP($B71,'Vysledky (5)'!$B$5:$R$52,17,FALSE))</f>
      </c>
      <c r="H71" s="22">
        <f>IF(ISERROR(VLOOKUP($B71,'Vysledky (6)'!$B$5:$R$52,17,FALSE)),"",VLOOKUP($B71,'Vysledky (6)'!$B$5:$R$52,17,FALSE))</f>
      </c>
      <c r="I71" s="22">
        <f>IF(ISERROR(VLOOKUP($B71,'Vysledky (7)'!$B$5:$R$52,17,FALSE)),"",VLOOKUP($B71,'Vysledky (7)'!$B$5:$R$52,17,FALSE))</f>
      </c>
      <c r="J71" s="22">
        <f>IF(ISERROR(VLOOKUP($B71,'Vysledky (8)'!$B$5:$R$52,17,FALSE)),"",VLOOKUP($B71,'Vysledky (8)'!$B$5:$R$52,17,FALSE))</f>
      </c>
      <c r="K71" s="22">
        <f>IF(ISERROR(VLOOKUP($B71,'Vysledky (9)'!$B$5:$R$52,17,FALSE)),"",VLOOKUP($B71,'Vysledky (9)'!$B$5:$R$52,17,FALSE))</f>
      </c>
      <c r="L71" s="22">
        <f>IF(ISERROR(VLOOKUP($B71,'Vysledky (10)'!$B$5:$R$52,17,FALSE)),"",VLOOKUP($B71,'Vysledky (10)'!$B$5:$R$52,17,FALSE))</f>
      </c>
      <c r="M71" s="23">
        <f>U71</f>
        <v>0</v>
      </c>
      <c r="N71" s="2"/>
      <c r="O71">
        <f>SUM(C71:L71)</f>
        <v>0</v>
      </c>
      <c r="P71">
        <f>COUNT(C71:L71)</f>
        <v>0</v>
      </c>
      <c r="Q71" s="25">
        <f>IF($P71&gt;Q$3,MIN($C71:$L71),0)</f>
        <v>0</v>
      </c>
      <c r="R71" s="25">
        <f>IF($P71&gt;R$3,SMALL($C71:$L71,R$2),0)</f>
        <v>0</v>
      </c>
      <c r="S71" s="25">
        <f>IF($P71&gt;S$3,SMALL($C71:$L71,S$2),0)</f>
        <v>0</v>
      </c>
      <c r="T71" s="25">
        <f>IF($P71&gt;T$3,SMALL($C71:$L71,T$2),0)</f>
        <v>0</v>
      </c>
      <c r="U71">
        <f>O71-SUM(Q71:T71)</f>
        <v>0</v>
      </c>
      <c r="V71">
        <f>U71*V$4</f>
        <v>0</v>
      </c>
      <c r="W71" s="40">
        <f>IF(ISERROR(LARGE($C71:$L71,W$5)),0,LARGE($C71:$L71,W$5))*W$4</f>
        <v>0</v>
      </c>
      <c r="X71" s="40">
        <f>IF(ISERROR(LARGE($C71:$L71,X$5)),0,LARGE($C71:$L71,X$5))*X$4</f>
        <v>0</v>
      </c>
      <c r="Y71" s="40">
        <f>IF(ISERROR(LARGE($C71:$L71,Y$5)),0,LARGE($C71:$L71,Y$5))*Y$4</f>
        <v>0</v>
      </c>
      <c r="Z71" s="40">
        <f>IF(ISERROR(LARGE($C71:$L71,Z$5)),0,LARGE($C71:$L71,Z$5))*Z$4</f>
        <v>0</v>
      </c>
      <c r="AA71" s="40">
        <f>IF(ISERROR(LARGE($C71:$L71,AA$5)),0,LARGE($C71:$L71,AA$5))*AA$4</f>
        <v>0</v>
      </c>
      <c r="AB71" s="40">
        <f>IF(ISERROR(LARGE($C71:$L71,AB$5)),0,LARGE($C71:$L71,AB$5))*AB$4</f>
        <v>0</v>
      </c>
      <c r="AC71" s="41">
        <f>SUM(V71:AB71)</f>
        <v>0</v>
      </c>
      <c r="AD71" s="42" t="e">
        <f>RANK(AC71,AC$6:AC$53)</f>
        <v>#N/A</v>
      </c>
    </row>
    <row r="72" ht="12.75">
      <c r="O72">
        <f>SUM(C72:L72)</f>
        <v>0</v>
      </c>
    </row>
  </sheetData>
  <sheetProtection selectLockedCells="1" selectUnlockedCells="1"/>
  <mergeCells count="1">
    <mergeCell ref="A1:C1"/>
  </mergeCells>
  <conditionalFormatting sqref="P6:P71">
    <cfRule type="cellIs" priority="1" dxfId="21" operator="greaterThan" stopIfTrue="1">
      <formula>9</formula>
    </cfRule>
  </conditionalFormatting>
  <printOptions/>
  <pageMargins left="0.7479166666666667" right="0.7479166666666667" top="0.5201388888888889" bottom="0.3798611111111111" header="0.5118055555555555" footer="0.5118055555555555"/>
  <pageSetup fitToHeight="2" fitToWidth="1"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S64"/>
  <sheetViews>
    <sheetView showZeros="0" zoomScalePageLayoutView="0" workbookViewId="0" topLeftCell="A1">
      <selection activeCell="W35" sqref="W35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 t="s">
        <v>48</v>
      </c>
      <c r="C5" s="44"/>
      <c r="D5" s="45">
        <v>197</v>
      </c>
      <c r="E5" s="46">
        <v>266</v>
      </c>
      <c r="F5" s="46">
        <v>232</v>
      </c>
      <c r="G5" s="121">
        <v>165</v>
      </c>
      <c r="H5" s="116" t="s">
        <v>47</v>
      </c>
      <c r="I5" s="47">
        <v>253</v>
      </c>
      <c r="J5" s="48">
        <v>251</v>
      </c>
      <c r="K5" s="49">
        <v>246</v>
      </c>
      <c r="L5" s="112">
        <v>217</v>
      </c>
      <c r="M5" s="109"/>
      <c r="N5" s="50">
        <v>463</v>
      </c>
      <c r="O5" s="51">
        <v>1827</v>
      </c>
      <c r="P5" s="52">
        <v>228.375</v>
      </c>
      <c r="Q5" s="53">
        <v>27</v>
      </c>
      <c r="R5" s="53">
        <v>60</v>
      </c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 t="s">
        <v>69</v>
      </c>
      <c r="C6" s="55"/>
      <c r="D6" s="56">
        <v>159</v>
      </c>
      <c r="E6" s="57">
        <v>209</v>
      </c>
      <c r="F6" s="57">
        <v>246</v>
      </c>
      <c r="G6" s="122">
        <v>241</v>
      </c>
      <c r="H6" s="117" t="s">
        <v>47</v>
      </c>
      <c r="I6" s="58">
        <v>187</v>
      </c>
      <c r="J6" s="59">
        <v>192</v>
      </c>
      <c r="K6" s="60">
        <v>181</v>
      </c>
      <c r="L6" s="113">
        <v>277</v>
      </c>
      <c r="M6" s="110"/>
      <c r="N6" s="61">
        <v>458</v>
      </c>
      <c r="O6" s="51">
        <v>1692</v>
      </c>
      <c r="P6" s="52">
        <v>211.5</v>
      </c>
      <c r="Q6" s="53">
        <v>26</v>
      </c>
      <c r="R6" s="53">
        <v>55</v>
      </c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 t="s">
        <v>22</v>
      </c>
      <c r="C7" s="55"/>
      <c r="D7" s="56">
        <v>248</v>
      </c>
      <c r="E7" s="57">
        <v>181</v>
      </c>
      <c r="F7" s="57">
        <v>219</v>
      </c>
      <c r="G7" s="122">
        <v>218</v>
      </c>
      <c r="H7" s="117" t="s">
        <v>47</v>
      </c>
      <c r="I7" s="58">
        <v>242</v>
      </c>
      <c r="J7" s="59">
        <v>212</v>
      </c>
      <c r="K7" s="60">
        <v>215</v>
      </c>
      <c r="L7" s="113">
        <v>208</v>
      </c>
      <c r="M7" s="110"/>
      <c r="N7" s="61">
        <v>423</v>
      </c>
      <c r="O7" s="51">
        <v>1743</v>
      </c>
      <c r="P7" s="52">
        <v>217.875</v>
      </c>
      <c r="Q7" s="53">
        <v>25</v>
      </c>
      <c r="R7" s="53">
        <v>50</v>
      </c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 t="s">
        <v>10</v>
      </c>
      <c r="C8" s="55"/>
      <c r="D8" s="56">
        <v>230</v>
      </c>
      <c r="E8" s="57">
        <v>255</v>
      </c>
      <c r="F8" s="57">
        <v>191</v>
      </c>
      <c r="G8" s="122">
        <v>164</v>
      </c>
      <c r="H8" s="117" t="s">
        <v>47</v>
      </c>
      <c r="I8" s="58">
        <v>204</v>
      </c>
      <c r="J8" s="59">
        <v>170</v>
      </c>
      <c r="K8" s="60">
        <v>278</v>
      </c>
      <c r="L8" s="113">
        <v>142</v>
      </c>
      <c r="M8" s="110"/>
      <c r="N8" s="61">
        <v>420</v>
      </c>
      <c r="O8" s="51">
        <v>1634</v>
      </c>
      <c r="P8" s="52">
        <v>204.25</v>
      </c>
      <c r="Q8" s="53">
        <v>24</v>
      </c>
      <c r="R8" s="53">
        <v>45</v>
      </c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 t="s">
        <v>20</v>
      </c>
      <c r="C9" s="55"/>
      <c r="D9" s="56">
        <v>164</v>
      </c>
      <c r="E9" s="57">
        <v>203</v>
      </c>
      <c r="F9" s="57">
        <v>169</v>
      </c>
      <c r="G9" s="122">
        <v>206</v>
      </c>
      <c r="H9" s="117" t="s">
        <v>47</v>
      </c>
      <c r="I9" s="58">
        <v>179</v>
      </c>
      <c r="J9" s="59">
        <v>219</v>
      </c>
      <c r="K9" s="60">
        <v>195</v>
      </c>
      <c r="L9" s="113">
        <v>217</v>
      </c>
      <c r="M9" s="110"/>
      <c r="N9" s="61">
        <v>412</v>
      </c>
      <c r="O9" s="51">
        <v>1552</v>
      </c>
      <c r="P9" s="52">
        <v>194</v>
      </c>
      <c r="Q9" s="53">
        <v>23</v>
      </c>
      <c r="R9" s="53">
        <v>42</v>
      </c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 t="s">
        <v>49</v>
      </c>
      <c r="C10" s="55"/>
      <c r="D10" s="56">
        <v>209</v>
      </c>
      <c r="E10" s="57">
        <v>207</v>
      </c>
      <c r="F10" s="57">
        <v>234</v>
      </c>
      <c r="G10" s="122">
        <v>278</v>
      </c>
      <c r="H10" s="117" t="s">
        <v>47</v>
      </c>
      <c r="I10" s="58">
        <v>181</v>
      </c>
      <c r="J10" s="59">
        <v>220</v>
      </c>
      <c r="K10" s="60">
        <v>228</v>
      </c>
      <c r="L10" s="113">
        <v>165</v>
      </c>
      <c r="M10" s="110"/>
      <c r="N10" s="61">
        <v>393</v>
      </c>
      <c r="O10" s="51">
        <v>1722</v>
      </c>
      <c r="P10" s="52">
        <v>215.25</v>
      </c>
      <c r="Q10" s="53">
        <v>22</v>
      </c>
      <c r="R10" s="53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63" t="s">
        <v>85</v>
      </c>
      <c r="C11" s="55"/>
      <c r="D11" s="56">
        <v>274</v>
      </c>
      <c r="E11" s="57">
        <v>268</v>
      </c>
      <c r="F11" s="57">
        <v>268</v>
      </c>
      <c r="G11" s="122">
        <v>245</v>
      </c>
      <c r="H11" s="117" t="s">
        <v>47</v>
      </c>
      <c r="I11" s="58">
        <v>153</v>
      </c>
      <c r="J11" s="59">
        <v>173</v>
      </c>
      <c r="K11" s="60">
        <v>167</v>
      </c>
      <c r="L11" s="113">
        <v>221</v>
      </c>
      <c r="M11" s="110"/>
      <c r="N11" s="61">
        <v>388</v>
      </c>
      <c r="O11" s="51">
        <v>1769</v>
      </c>
      <c r="P11" s="52">
        <v>221.125</v>
      </c>
      <c r="Q11" s="53">
        <v>21</v>
      </c>
      <c r="R11" s="53">
        <v>36</v>
      </c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 t="s">
        <v>50</v>
      </c>
      <c r="C12" s="55" t="s">
        <v>46</v>
      </c>
      <c r="D12" s="56">
        <v>210</v>
      </c>
      <c r="E12" s="57">
        <v>220</v>
      </c>
      <c r="F12" s="57">
        <v>221</v>
      </c>
      <c r="G12" s="122">
        <v>208</v>
      </c>
      <c r="H12" s="117" t="s">
        <v>47</v>
      </c>
      <c r="I12" s="58">
        <v>152</v>
      </c>
      <c r="J12" s="59">
        <v>218</v>
      </c>
      <c r="K12" s="60">
        <v>158</v>
      </c>
      <c r="L12" s="113">
        <v>204</v>
      </c>
      <c r="M12" s="110"/>
      <c r="N12" s="61">
        <v>362</v>
      </c>
      <c r="O12" s="51">
        <v>1591</v>
      </c>
      <c r="P12" s="52">
        <v>198.875</v>
      </c>
      <c r="Q12" s="53">
        <v>20</v>
      </c>
      <c r="R12" s="53">
        <v>34</v>
      </c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 t="s">
        <v>75</v>
      </c>
      <c r="C13" s="55"/>
      <c r="D13" s="56">
        <v>168</v>
      </c>
      <c r="E13" s="57">
        <v>143</v>
      </c>
      <c r="F13" s="57">
        <v>179</v>
      </c>
      <c r="G13" s="122">
        <v>224</v>
      </c>
      <c r="H13" s="117" t="s">
        <v>47</v>
      </c>
      <c r="I13" s="58">
        <v>151</v>
      </c>
      <c r="J13" s="59">
        <v>264</v>
      </c>
      <c r="K13" s="60">
        <v>184</v>
      </c>
      <c r="L13" s="113">
        <v>175</v>
      </c>
      <c r="M13" s="110"/>
      <c r="N13" s="61">
        <v>359</v>
      </c>
      <c r="O13" s="51">
        <v>1488</v>
      </c>
      <c r="P13" s="52">
        <v>186</v>
      </c>
      <c r="Q13" s="53">
        <v>19</v>
      </c>
      <c r="R13" s="53">
        <v>32</v>
      </c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 t="s">
        <v>17</v>
      </c>
      <c r="C14" s="55"/>
      <c r="D14" s="56">
        <v>196</v>
      </c>
      <c r="E14" s="57">
        <v>194</v>
      </c>
      <c r="F14" s="57">
        <v>207</v>
      </c>
      <c r="G14" s="122">
        <v>210</v>
      </c>
      <c r="H14" s="117" t="s">
        <v>47</v>
      </c>
      <c r="I14" s="58">
        <v>222</v>
      </c>
      <c r="J14" s="59">
        <v>170</v>
      </c>
      <c r="K14" s="60">
        <v>199</v>
      </c>
      <c r="L14" s="113">
        <v>157</v>
      </c>
      <c r="M14" s="110"/>
      <c r="N14" s="61">
        <v>356</v>
      </c>
      <c r="O14" s="51">
        <v>1555</v>
      </c>
      <c r="P14" s="52">
        <v>194.375</v>
      </c>
      <c r="Q14" s="53">
        <v>18</v>
      </c>
      <c r="R14" s="53">
        <v>30</v>
      </c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 t="s">
        <v>24</v>
      </c>
      <c r="C15" s="55"/>
      <c r="D15" s="56">
        <v>200</v>
      </c>
      <c r="E15" s="57">
        <v>201</v>
      </c>
      <c r="F15" s="57">
        <v>224</v>
      </c>
      <c r="G15" s="122">
        <v>239</v>
      </c>
      <c r="H15" s="117" t="s">
        <v>47</v>
      </c>
      <c r="I15" s="58">
        <v>244</v>
      </c>
      <c r="J15" s="59">
        <v>175</v>
      </c>
      <c r="K15" s="60">
        <v>171</v>
      </c>
      <c r="L15" s="113">
        <v>178</v>
      </c>
      <c r="M15" s="110"/>
      <c r="N15" s="61">
        <v>349</v>
      </c>
      <c r="O15" s="51">
        <v>1632</v>
      </c>
      <c r="P15" s="52">
        <v>204</v>
      </c>
      <c r="Q15" s="53">
        <v>17</v>
      </c>
      <c r="R15" s="53">
        <v>28</v>
      </c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 t="s">
        <v>21</v>
      </c>
      <c r="C16" s="66"/>
      <c r="D16" s="67">
        <v>246</v>
      </c>
      <c r="E16" s="68">
        <v>197</v>
      </c>
      <c r="F16" s="68">
        <v>201</v>
      </c>
      <c r="G16" s="123">
        <v>203</v>
      </c>
      <c r="H16" s="117" t="s">
        <v>47</v>
      </c>
      <c r="I16" s="69">
        <v>220</v>
      </c>
      <c r="J16" s="70">
        <v>208</v>
      </c>
      <c r="K16" s="71">
        <v>161</v>
      </c>
      <c r="L16" s="114">
        <v>168</v>
      </c>
      <c r="M16" s="111"/>
      <c r="N16" s="72">
        <v>329</v>
      </c>
      <c r="O16" s="73">
        <v>1604</v>
      </c>
      <c r="P16" s="74">
        <v>200.5</v>
      </c>
      <c r="Q16" s="75">
        <v>16</v>
      </c>
      <c r="R16" s="75">
        <v>26</v>
      </c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 t="s">
        <v>19</v>
      </c>
      <c r="C17" s="44"/>
      <c r="D17" s="45">
        <v>210</v>
      </c>
      <c r="E17" s="46">
        <v>208</v>
      </c>
      <c r="F17" s="46">
        <v>287</v>
      </c>
      <c r="G17" s="124">
        <v>223</v>
      </c>
      <c r="H17" s="117" t="s">
        <v>47</v>
      </c>
      <c r="I17" s="47">
        <v>197</v>
      </c>
      <c r="J17" s="48">
        <v>162</v>
      </c>
      <c r="K17" s="49"/>
      <c r="L17" s="112"/>
      <c r="M17" s="109"/>
      <c r="N17" s="50">
        <v>0</v>
      </c>
      <c r="O17" s="51">
        <v>1287</v>
      </c>
      <c r="P17" s="52">
        <v>214.5</v>
      </c>
      <c r="Q17" s="53">
        <v>15</v>
      </c>
      <c r="R17" s="53">
        <v>24</v>
      </c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 t="s">
        <v>68</v>
      </c>
      <c r="C18" s="55" t="s">
        <v>46</v>
      </c>
      <c r="D18" s="56">
        <v>206</v>
      </c>
      <c r="E18" s="57">
        <v>263</v>
      </c>
      <c r="F18" s="57">
        <v>234</v>
      </c>
      <c r="G18" s="122">
        <v>209</v>
      </c>
      <c r="H18" s="117" t="s">
        <v>47</v>
      </c>
      <c r="I18" s="58">
        <v>182</v>
      </c>
      <c r="J18" s="59">
        <v>153</v>
      </c>
      <c r="K18" s="60"/>
      <c r="L18" s="113"/>
      <c r="M18" s="110"/>
      <c r="N18" s="61">
        <v>0</v>
      </c>
      <c r="O18" s="51">
        <v>1247</v>
      </c>
      <c r="P18" s="52">
        <v>207.83333333333334</v>
      </c>
      <c r="Q18" s="53">
        <v>14</v>
      </c>
      <c r="R18" s="53">
        <v>23</v>
      </c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 t="s">
        <v>58</v>
      </c>
      <c r="C19" s="55"/>
      <c r="D19" s="56">
        <v>190</v>
      </c>
      <c r="E19" s="57">
        <v>209</v>
      </c>
      <c r="F19" s="57">
        <v>237</v>
      </c>
      <c r="G19" s="122">
        <v>196</v>
      </c>
      <c r="H19" s="117" t="s">
        <v>47</v>
      </c>
      <c r="I19" s="58">
        <v>187</v>
      </c>
      <c r="J19" s="59">
        <v>195</v>
      </c>
      <c r="K19" s="60"/>
      <c r="L19" s="113"/>
      <c r="M19" s="110">
        <v>237</v>
      </c>
      <c r="N19" s="61">
        <v>0</v>
      </c>
      <c r="O19" s="51">
        <v>1214</v>
      </c>
      <c r="P19" s="52">
        <v>202.33333333333334</v>
      </c>
      <c r="Q19" s="53">
        <v>13</v>
      </c>
      <c r="R19" s="53">
        <v>22</v>
      </c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 t="s">
        <v>25</v>
      </c>
      <c r="C20" s="55"/>
      <c r="D20" s="56">
        <v>202</v>
      </c>
      <c r="E20" s="57">
        <v>172</v>
      </c>
      <c r="F20" s="57">
        <v>244</v>
      </c>
      <c r="G20" s="122">
        <v>155</v>
      </c>
      <c r="H20" s="117" t="s">
        <v>47</v>
      </c>
      <c r="I20" s="58">
        <v>184</v>
      </c>
      <c r="J20" s="59">
        <v>244</v>
      </c>
      <c r="K20" s="60"/>
      <c r="L20" s="113"/>
      <c r="M20" s="110"/>
      <c r="N20" s="61">
        <v>0</v>
      </c>
      <c r="O20" s="51">
        <v>1201</v>
      </c>
      <c r="P20" s="52">
        <v>200.16666666666666</v>
      </c>
      <c r="Q20" s="53">
        <v>12</v>
      </c>
      <c r="R20" s="53">
        <v>21</v>
      </c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 t="s">
        <v>60</v>
      </c>
      <c r="C21" s="55"/>
      <c r="D21" s="56">
        <v>168</v>
      </c>
      <c r="E21" s="57">
        <v>188</v>
      </c>
      <c r="F21" s="57">
        <v>197</v>
      </c>
      <c r="G21" s="122">
        <v>233</v>
      </c>
      <c r="H21" s="117" t="s">
        <v>47</v>
      </c>
      <c r="I21" s="58">
        <v>168</v>
      </c>
      <c r="J21" s="59">
        <v>221</v>
      </c>
      <c r="K21" s="60"/>
      <c r="L21" s="113"/>
      <c r="M21" s="110">
        <v>233</v>
      </c>
      <c r="N21" s="61">
        <v>0</v>
      </c>
      <c r="O21" s="51">
        <v>1175</v>
      </c>
      <c r="P21" s="52">
        <v>195.83333333333334</v>
      </c>
      <c r="Q21" s="53">
        <v>11</v>
      </c>
      <c r="R21" s="53">
        <v>20</v>
      </c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 t="s">
        <v>67</v>
      </c>
      <c r="C22" s="77"/>
      <c r="D22" s="56">
        <v>154</v>
      </c>
      <c r="E22" s="57">
        <v>265</v>
      </c>
      <c r="F22" s="57">
        <v>190</v>
      </c>
      <c r="G22" s="122">
        <v>192</v>
      </c>
      <c r="H22" s="117" t="s">
        <v>47</v>
      </c>
      <c r="I22" s="58">
        <v>213</v>
      </c>
      <c r="J22" s="59">
        <v>155</v>
      </c>
      <c r="K22" s="60"/>
      <c r="L22" s="113"/>
      <c r="M22" s="110"/>
      <c r="N22" s="61">
        <v>0</v>
      </c>
      <c r="O22" s="51">
        <v>1169</v>
      </c>
      <c r="P22" s="52">
        <v>194.83333333333334</v>
      </c>
      <c r="Q22" s="53">
        <v>10</v>
      </c>
      <c r="R22" s="53">
        <v>19</v>
      </c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 t="s">
        <v>53</v>
      </c>
      <c r="C23" s="55"/>
      <c r="D23" s="56">
        <v>174</v>
      </c>
      <c r="E23" s="57">
        <v>199</v>
      </c>
      <c r="F23" s="57">
        <v>200</v>
      </c>
      <c r="G23" s="122">
        <v>212</v>
      </c>
      <c r="H23" s="117" t="s">
        <v>47</v>
      </c>
      <c r="I23" s="58">
        <v>178</v>
      </c>
      <c r="J23" s="59">
        <v>183</v>
      </c>
      <c r="K23" s="60"/>
      <c r="L23" s="113"/>
      <c r="M23" s="110"/>
      <c r="N23" s="61">
        <v>0</v>
      </c>
      <c r="O23" s="51">
        <v>1146</v>
      </c>
      <c r="P23" s="52">
        <v>191</v>
      </c>
      <c r="Q23" s="53">
        <v>9</v>
      </c>
      <c r="R23" s="53">
        <v>18</v>
      </c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 t="s">
        <v>18</v>
      </c>
      <c r="C24" s="55"/>
      <c r="D24" s="56">
        <v>171</v>
      </c>
      <c r="E24" s="57">
        <v>195</v>
      </c>
      <c r="F24" s="57">
        <v>194</v>
      </c>
      <c r="G24" s="122">
        <v>214</v>
      </c>
      <c r="H24" s="117" t="s">
        <v>47</v>
      </c>
      <c r="I24" s="58">
        <v>188</v>
      </c>
      <c r="J24" s="59">
        <v>177</v>
      </c>
      <c r="K24" s="60"/>
      <c r="L24" s="113"/>
      <c r="M24" s="110">
        <v>214</v>
      </c>
      <c r="N24" s="61">
        <v>0</v>
      </c>
      <c r="O24" s="51">
        <v>1139</v>
      </c>
      <c r="P24" s="52">
        <v>189.83333333333334</v>
      </c>
      <c r="Q24" s="53">
        <v>8</v>
      </c>
      <c r="R24" s="53">
        <v>17</v>
      </c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 t="s">
        <v>15</v>
      </c>
      <c r="C25" s="55"/>
      <c r="D25" s="56">
        <v>184</v>
      </c>
      <c r="E25" s="57">
        <v>181</v>
      </c>
      <c r="F25" s="57">
        <v>174</v>
      </c>
      <c r="G25" s="122">
        <v>214</v>
      </c>
      <c r="H25" s="117" t="s">
        <v>47</v>
      </c>
      <c r="I25" s="58">
        <v>224</v>
      </c>
      <c r="J25" s="59">
        <v>150</v>
      </c>
      <c r="K25" s="60"/>
      <c r="L25" s="113"/>
      <c r="M25" s="110"/>
      <c r="N25" s="61">
        <v>0</v>
      </c>
      <c r="O25" s="51">
        <v>1127</v>
      </c>
      <c r="P25" s="52">
        <v>187.83333333333334</v>
      </c>
      <c r="Q25" s="53">
        <v>7</v>
      </c>
      <c r="R25" s="53">
        <v>16</v>
      </c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 t="s">
        <v>70</v>
      </c>
      <c r="C26" s="55"/>
      <c r="D26" s="56">
        <v>187</v>
      </c>
      <c r="E26" s="57">
        <v>190</v>
      </c>
      <c r="F26" s="57">
        <v>166</v>
      </c>
      <c r="G26" s="122">
        <v>186</v>
      </c>
      <c r="H26" s="117" t="s">
        <v>47</v>
      </c>
      <c r="I26" s="58">
        <v>182</v>
      </c>
      <c r="J26" s="59">
        <v>198</v>
      </c>
      <c r="K26" s="60"/>
      <c r="L26" s="113"/>
      <c r="M26" s="110"/>
      <c r="N26" s="61">
        <v>0</v>
      </c>
      <c r="O26" s="51">
        <v>1109</v>
      </c>
      <c r="P26" s="52">
        <v>184.83333333333334</v>
      </c>
      <c r="Q26" s="53">
        <v>6</v>
      </c>
      <c r="R26" s="53">
        <v>15</v>
      </c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 t="s">
        <v>26</v>
      </c>
      <c r="C27" s="55"/>
      <c r="D27" s="56">
        <v>213</v>
      </c>
      <c r="E27" s="57">
        <v>145</v>
      </c>
      <c r="F27" s="57">
        <v>230</v>
      </c>
      <c r="G27" s="122">
        <v>174</v>
      </c>
      <c r="H27" s="117" t="s">
        <v>47</v>
      </c>
      <c r="I27" s="58">
        <v>149</v>
      </c>
      <c r="J27" s="59">
        <v>145</v>
      </c>
      <c r="K27" s="60"/>
      <c r="L27" s="113"/>
      <c r="M27" s="110">
        <v>230</v>
      </c>
      <c r="N27" s="61">
        <v>0</v>
      </c>
      <c r="O27" s="51">
        <v>1056</v>
      </c>
      <c r="P27" s="52">
        <v>176</v>
      </c>
      <c r="Q27" s="53">
        <v>5</v>
      </c>
      <c r="R27" s="53">
        <v>14</v>
      </c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 t="s">
        <v>59</v>
      </c>
      <c r="C28" s="66"/>
      <c r="D28" s="67">
        <v>154</v>
      </c>
      <c r="E28" s="68">
        <v>196</v>
      </c>
      <c r="F28" s="68">
        <v>144</v>
      </c>
      <c r="G28" s="123">
        <v>174</v>
      </c>
      <c r="H28" s="117" t="s">
        <v>47</v>
      </c>
      <c r="I28" s="69">
        <v>145</v>
      </c>
      <c r="J28" s="70">
        <v>180</v>
      </c>
      <c r="K28" s="71"/>
      <c r="L28" s="114"/>
      <c r="M28" s="111">
        <v>196</v>
      </c>
      <c r="N28" s="72">
        <v>0</v>
      </c>
      <c r="O28" s="73">
        <v>993</v>
      </c>
      <c r="P28" s="74">
        <v>165.5</v>
      </c>
      <c r="Q28" s="75">
        <v>4</v>
      </c>
      <c r="R28" s="75">
        <v>13</v>
      </c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 t="s">
        <v>23</v>
      </c>
      <c r="C29" s="44"/>
      <c r="D29" s="45">
        <v>236</v>
      </c>
      <c r="E29" s="46">
        <v>184</v>
      </c>
      <c r="F29" s="46">
        <v>242</v>
      </c>
      <c r="G29" s="124">
        <v>223</v>
      </c>
      <c r="H29" s="117"/>
      <c r="I29" s="47"/>
      <c r="J29" s="48"/>
      <c r="K29" s="47"/>
      <c r="L29" s="112"/>
      <c r="M29" s="109">
        <v>242</v>
      </c>
      <c r="N29" s="50">
        <v>0</v>
      </c>
      <c r="O29" s="51">
        <v>885</v>
      </c>
      <c r="P29" s="52">
        <v>221.25</v>
      </c>
      <c r="Q29" s="53">
        <v>3</v>
      </c>
      <c r="R29" s="53">
        <v>12</v>
      </c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 t="s">
        <v>73</v>
      </c>
      <c r="C30" s="55"/>
      <c r="D30" s="56">
        <v>144</v>
      </c>
      <c r="E30" s="57">
        <v>143</v>
      </c>
      <c r="F30" s="57">
        <v>162</v>
      </c>
      <c r="G30" s="122">
        <v>209</v>
      </c>
      <c r="H30" s="117" t="s">
        <v>47</v>
      </c>
      <c r="I30" s="58"/>
      <c r="J30" s="59"/>
      <c r="K30" s="58"/>
      <c r="L30" s="113"/>
      <c r="M30" s="110"/>
      <c r="N30" s="61">
        <v>0</v>
      </c>
      <c r="O30" s="51">
        <v>658</v>
      </c>
      <c r="P30" s="52">
        <v>164.5</v>
      </c>
      <c r="Q30" s="53">
        <v>2</v>
      </c>
      <c r="R30" s="53">
        <v>11</v>
      </c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 t="s">
        <v>86</v>
      </c>
      <c r="C31" s="55"/>
      <c r="D31" s="56">
        <v>159</v>
      </c>
      <c r="E31" s="57">
        <v>110</v>
      </c>
      <c r="F31" s="57">
        <v>138</v>
      </c>
      <c r="G31" s="122">
        <v>174</v>
      </c>
      <c r="H31" s="117" t="s">
        <v>47</v>
      </c>
      <c r="I31" s="58"/>
      <c r="J31" s="59"/>
      <c r="K31" s="58"/>
      <c r="L31" s="113"/>
      <c r="M31" s="110"/>
      <c r="N31" s="61">
        <v>0</v>
      </c>
      <c r="O31" s="51">
        <v>581</v>
      </c>
      <c r="P31" s="52">
        <v>145.25</v>
      </c>
      <c r="Q31" s="53">
        <v>1</v>
      </c>
      <c r="R31" s="53">
        <v>10</v>
      </c>
      <c r="S31" s="183">
        <f>IF(B31="","",IF(ISNA(VLOOKUP(B31,Celkove!$B$6:$M$71,12,FALSE)),"Neni seznamu!",""))</f>
      </c>
    </row>
    <row r="32" spans="1:19" ht="12.75">
      <c r="A32" s="31">
        <f t="shared" si="0"/>
        <v>28</v>
      </c>
      <c r="B32" s="62"/>
      <c r="C32" s="55"/>
      <c r="D32" s="56"/>
      <c r="E32" s="57"/>
      <c r="F32" s="57"/>
      <c r="G32" s="122"/>
      <c r="H32" s="117"/>
      <c r="I32" s="58"/>
      <c r="J32" s="59"/>
      <c r="K32" s="58"/>
      <c r="L32" s="113"/>
      <c r="M32" s="110"/>
      <c r="N32" s="61">
        <v>0</v>
      </c>
      <c r="O32" s="51">
        <v>0</v>
      </c>
      <c r="P32" s="52" t="s">
        <v>64</v>
      </c>
      <c r="Q32" s="53">
        <v>0</v>
      </c>
      <c r="R32" s="53">
        <v>9</v>
      </c>
      <c r="S32" s="183">
        <f>IF(B32="","",IF(ISNA(VLOOKUP(B32,Celkove!$B$6:$M$71,12,FALSE)),"Neni seznamu!",""))</f>
      </c>
    </row>
    <row r="33" spans="1:19" ht="12.75">
      <c r="A33" s="31">
        <f t="shared" si="0"/>
        <v>29</v>
      </c>
      <c r="B33" s="54"/>
      <c r="C33" s="55"/>
      <c r="D33" s="56"/>
      <c r="E33" s="57"/>
      <c r="F33" s="57"/>
      <c r="G33" s="122"/>
      <c r="H33" s="117"/>
      <c r="I33" s="58"/>
      <c r="J33" s="59"/>
      <c r="K33" s="58"/>
      <c r="L33" s="113"/>
      <c r="M33" s="110"/>
      <c r="N33" s="61">
        <v>0</v>
      </c>
      <c r="O33" s="51">
        <v>0</v>
      </c>
      <c r="P33" s="52" t="s">
        <v>64</v>
      </c>
      <c r="Q33" s="53">
        <v>0</v>
      </c>
      <c r="R33" s="53">
        <v>8</v>
      </c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/>
      <c r="C34" s="55"/>
      <c r="D34" s="56"/>
      <c r="E34" s="57"/>
      <c r="F34" s="57"/>
      <c r="G34" s="122"/>
      <c r="H34" s="117"/>
      <c r="I34" s="58"/>
      <c r="J34" s="59"/>
      <c r="K34" s="58"/>
      <c r="L34" s="113"/>
      <c r="M34" s="110"/>
      <c r="N34" s="61">
        <v>0</v>
      </c>
      <c r="O34" s="51">
        <v>0</v>
      </c>
      <c r="P34" s="52" t="s">
        <v>64</v>
      </c>
      <c r="Q34" s="53">
        <v>0</v>
      </c>
      <c r="R34" s="53">
        <v>7</v>
      </c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/>
      <c r="C35" s="55"/>
      <c r="D35" s="56"/>
      <c r="E35" s="57"/>
      <c r="F35" s="57"/>
      <c r="G35" s="122"/>
      <c r="H35" s="117"/>
      <c r="I35" s="58"/>
      <c r="J35" s="59"/>
      <c r="K35" s="58"/>
      <c r="L35" s="113"/>
      <c r="M35" s="110"/>
      <c r="N35" s="61">
        <v>0</v>
      </c>
      <c r="O35" s="51">
        <v>0</v>
      </c>
      <c r="P35" s="52" t="s">
        <v>64</v>
      </c>
      <c r="Q35" s="53">
        <v>0</v>
      </c>
      <c r="R35" s="53">
        <v>6</v>
      </c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/>
      <c r="N36" s="61">
        <v>0</v>
      </c>
      <c r="O36" s="51">
        <v>0</v>
      </c>
      <c r="P36" s="52" t="s">
        <v>64</v>
      </c>
      <c r="Q36" s="53">
        <v>0</v>
      </c>
      <c r="R36" s="53">
        <v>5</v>
      </c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/>
      <c r="N37" s="61">
        <v>0</v>
      </c>
      <c r="O37" s="51">
        <v>0</v>
      </c>
      <c r="P37" s="52" t="s">
        <v>64</v>
      </c>
      <c r="Q37" s="53">
        <v>0</v>
      </c>
      <c r="R37" s="53">
        <v>4</v>
      </c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>
        <v>0</v>
      </c>
      <c r="N38" s="61">
        <v>0</v>
      </c>
      <c r="O38" s="51">
        <v>0</v>
      </c>
      <c r="P38" s="52" t="s">
        <v>64</v>
      </c>
      <c r="Q38" s="53">
        <v>0</v>
      </c>
      <c r="R38" s="53">
        <v>3</v>
      </c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>
        <v>0</v>
      </c>
      <c r="N39" s="61">
        <v>0</v>
      </c>
      <c r="O39" s="51">
        <v>0</v>
      </c>
      <c r="P39" s="52" t="s">
        <v>64</v>
      </c>
      <c r="Q39" s="53">
        <v>0</v>
      </c>
      <c r="R39" s="53">
        <v>2</v>
      </c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>
        <v>0</v>
      </c>
      <c r="N40" s="61">
        <v>0</v>
      </c>
      <c r="O40" s="51">
        <v>0</v>
      </c>
      <c r="P40" s="52" t="s">
        <v>64</v>
      </c>
      <c r="Q40" s="53">
        <v>0</v>
      </c>
      <c r="R40" s="53">
        <v>1</v>
      </c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>
        <v>0</v>
      </c>
      <c r="N41" s="61">
        <v>0</v>
      </c>
      <c r="O41" s="51">
        <v>0</v>
      </c>
      <c r="P41" s="52" t="s">
        <v>64</v>
      </c>
      <c r="Q41" s="53">
        <v>0</v>
      </c>
      <c r="R41" s="53">
        <v>0</v>
      </c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>
        <v>0</v>
      </c>
      <c r="N42" s="61">
        <v>0</v>
      </c>
      <c r="O42" s="51">
        <v>0</v>
      </c>
      <c r="P42" s="52" t="s">
        <v>64</v>
      </c>
      <c r="Q42" s="53">
        <v>0</v>
      </c>
      <c r="R42" s="53">
        <v>0</v>
      </c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>
        <v>0</v>
      </c>
      <c r="N43" s="61">
        <v>0</v>
      </c>
      <c r="O43" s="51">
        <v>0</v>
      </c>
      <c r="P43" s="52" t="s">
        <v>64</v>
      </c>
      <c r="Q43" s="53">
        <v>0</v>
      </c>
      <c r="R43" s="53">
        <v>0</v>
      </c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>
        <v>0</v>
      </c>
      <c r="N44" s="61">
        <v>0</v>
      </c>
      <c r="O44" s="51">
        <v>0</v>
      </c>
      <c r="P44" s="52" t="s">
        <v>64</v>
      </c>
      <c r="Q44" s="53">
        <v>0</v>
      </c>
      <c r="R44" s="53">
        <v>0</v>
      </c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>
        <v>0</v>
      </c>
      <c r="N45" s="72">
        <v>0</v>
      </c>
      <c r="O45" s="79">
        <v>0</v>
      </c>
      <c r="P45" s="80" t="s">
        <v>64</v>
      </c>
      <c r="Q45" s="81">
        <v>0</v>
      </c>
      <c r="R45" s="81">
        <v>0</v>
      </c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>
        <v>0</v>
      </c>
      <c r="N46" s="50">
        <v>0</v>
      </c>
      <c r="O46" s="86">
        <v>0</v>
      </c>
      <c r="P46" s="87" t="s">
        <v>64</v>
      </c>
      <c r="Q46" s="88">
        <v>0</v>
      </c>
      <c r="R46" s="89">
        <v>0</v>
      </c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>
        <v>0</v>
      </c>
      <c r="N47" s="61">
        <v>0</v>
      </c>
      <c r="O47" s="51">
        <v>0</v>
      </c>
      <c r="P47" s="52" t="s">
        <v>64</v>
      </c>
      <c r="Q47" s="53">
        <v>0</v>
      </c>
      <c r="R47" s="90">
        <v>0</v>
      </c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>
        <v>0</v>
      </c>
      <c r="N48" s="61">
        <v>0</v>
      </c>
      <c r="O48" s="51">
        <v>0</v>
      </c>
      <c r="P48" s="52" t="s">
        <v>64</v>
      </c>
      <c r="Q48" s="53">
        <v>0</v>
      </c>
      <c r="R48" s="90">
        <v>0</v>
      </c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>
        <v>0</v>
      </c>
      <c r="N49" s="61">
        <v>0</v>
      </c>
      <c r="O49" s="51">
        <v>0</v>
      </c>
      <c r="P49" s="52" t="s">
        <v>64</v>
      </c>
      <c r="Q49" s="53">
        <v>0</v>
      </c>
      <c r="R49" s="90">
        <v>0</v>
      </c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>
        <v>0</v>
      </c>
      <c r="N50" s="61">
        <v>0</v>
      </c>
      <c r="O50" s="51">
        <v>0</v>
      </c>
      <c r="P50" s="52" t="s">
        <v>64</v>
      </c>
      <c r="Q50" s="53">
        <v>0</v>
      </c>
      <c r="R50" s="90">
        <v>0</v>
      </c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>
        <v>0</v>
      </c>
      <c r="N51" s="61">
        <v>0</v>
      </c>
      <c r="O51" s="51">
        <v>0</v>
      </c>
      <c r="P51" s="52" t="s">
        <v>64</v>
      </c>
      <c r="Q51" s="53">
        <v>0</v>
      </c>
      <c r="R51" s="90">
        <v>0</v>
      </c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>
        <v>0</v>
      </c>
      <c r="N52" s="72">
        <v>0</v>
      </c>
      <c r="O52" s="73">
        <v>0</v>
      </c>
      <c r="P52" s="74" t="s">
        <v>64</v>
      </c>
      <c r="Q52" s="75">
        <v>0</v>
      </c>
      <c r="R52" s="91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S64"/>
  <sheetViews>
    <sheetView showZeros="0" zoomScalePageLayoutView="0" workbookViewId="0" topLeftCell="A1">
      <selection activeCell="S10" sqref="S10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/>
      <c r="C5" s="44"/>
      <c r="D5" s="45"/>
      <c r="E5" s="46"/>
      <c r="F5" s="46"/>
      <c r="G5" s="121"/>
      <c r="H5" s="116"/>
      <c r="I5" s="47"/>
      <c r="J5" s="48"/>
      <c r="K5" s="49"/>
      <c r="L5" s="112"/>
      <c r="M5" s="109"/>
      <c r="N5" s="50"/>
      <c r="O5" s="51"/>
      <c r="P5" s="52"/>
      <c r="Q5" s="53"/>
      <c r="R5" s="53"/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/>
      <c r="C6" s="55"/>
      <c r="D6" s="56"/>
      <c r="E6" s="57"/>
      <c r="F6" s="57"/>
      <c r="G6" s="122"/>
      <c r="H6" s="117"/>
      <c r="I6" s="58"/>
      <c r="J6" s="59"/>
      <c r="K6" s="60"/>
      <c r="L6" s="113"/>
      <c r="M6" s="110"/>
      <c r="N6" s="61"/>
      <c r="O6" s="51"/>
      <c r="P6" s="52"/>
      <c r="Q6" s="53"/>
      <c r="R6" s="53"/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/>
      <c r="C7" s="55"/>
      <c r="D7" s="56"/>
      <c r="E7" s="57"/>
      <c r="F7" s="57"/>
      <c r="G7" s="122"/>
      <c r="H7" s="117"/>
      <c r="I7" s="58"/>
      <c r="J7" s="59"/>
      <c r="K7" s="60"/>
      <c r="L7" s="113"/>
      <c r="M7" s="110"/>
      <c r="N7" s="61"/>
      <c r="O7" s="51"/>
      <c r="P7" s="52"/>
      <c r="Q7" s="53"/>
      <c r="R7" s="53"/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/>
      <c r="C8" s="55"/>
      <c r="D8" s="56"/>
      <c r="E8" s="57"/>
      <c r="F8" s="57"/>
      <c r="G8" s="122"/>
      <c r="H8" s="117"/>
      <c r="I8" s="58"/>
      <c r="J8" s="59"/>
      <c r="K8" s="60"/>
      <c r="L8" s="113"/>
      <c r="M8" s="110"/>
      <c r="N8" s="61"/>
      <c r="O8" s="51"/>
      <c r="P8" s="52"/>
      <c r="Q8" s="53"/>
      <c r="R8" s="53"/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/>
      <c r="C9" s="55"/>
      <c r="D9" s="56"/>
      <c r="E9" s="57"/>
      <c r="F9" s="57"/>
      <c r="G9" s="122"/>
      <c r="H9" s="117"/>
      <c r="I9" s="58"/>
      <c r="J9" s="59"/>
      <c r="K9" s="60"/>
      <c r="L9" s="113"/>
      <c r="M9" s="110"/>
      <c r="N9" s="61"/>
      <c r="O9" s="51"/>
      <c r="P9" s="52"/>
      <c r="Q9" s="53"/>
      <c r="R9" s="53"/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/>
      <c r="C10" s="55"/>
      <c r="D10" s="56"/>
      <c r="E10" s="57"/>
      <c r="F10" s="57"/>
      <c r="G10" s="122"/>
      <c r="H10" s="117"/>
      <c r="I10" s="58"/>
      <c r="J10" s="59"/>
      <c r="K10" s="60"/>
      <c r="L10" s="113"/>
      <c r="M10" s="110"/>
      <c r="N10" s="61"/>
      <c r="O10" s="51"/>
      <c r="P10" s="52"/>
      <c r="Q10" s="53"/>
      <c r="R10" s="53"/>
      <c r="S10" s="183">
        <f>IF(B10="","",IF(ISNA(VLOOKUP(B10,Celkove!$B$6:$M$71,12,FALSE)),"Neni seznamu!",""))</f>
      </c>
    </row>
    <row r="11" spans="1:19" ht="12.75">
      <c r="A11" s="31">
        <v>7</v>
      </c>
      <c r="B11" s="63"/>
      <c r="C11" s="55"/>
      <c r="D11" s="56"/>
      <c r="E11" s="57"/>
      <c r="F11" s="57"/>
      <c r="G11" s="122"/>
      <c r="H11" s="117"/>
      <c r="I11" s="58"/>
      <c r="J11" s="59"/>
      <c r="K11" s="60"/>
      <c r="L11" s="113"/>
      <c r="M11" s="110"/>
      <c r="N11" s="61"/>
      <c r="O11" s="51"/>
      <c r="P11" s="52"/>
      <c r="Q11" s="53"/>
      <c r="R11" s="53"/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/>
      <c r="C12" s="55"/>
      <c r="D12" s="56"/>
      <c r="E12" s="57"/>
      <c r="F12" s="57"/>
      <c r="G12" s="122"/>
      <c r="H12" s="117"/>
      <c r="I12" s="58"/>
      <c r="J12" s="59"/>
      <c r="K12" s="60"/>
      <c r="L12" s="113"/>
      <c r="M12" s="110"/>
      <c r="N12" s="61"/>
      <c r="O12" s="51"/>
      <c r="P12" s="52"/>
      <c r="Q12" s="53"/>
      <c r="R12" s="53"/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/>
      <c r="C13" s="55"/>
      <c r="D13" s="56"/>
      <c r="E13" s="57"/>
      <c r="F13" s="57"/>
      <c r="G13" s="122"/>
      <c r="H13" s="117"/>
      <c r="I13" s="58"/>
      <c r="J13" s="59"/>
      <c r="K13" s="60"/>
      <c r="L13" s="113"/>
      <c r="M13" s="110"/>
      <c r="N13" s="61"/>
      <c r="O13" s="51"/>
      <c r="P13" s="52"/>
      <c r="Q13" s="53"/>
      <c r="R13" s="53"/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/>
      <c r="C14" s="55"/>
      <c r="D14" s="56"/>
      <c r="E14" s="57"/>
      <c r="F14" s="57"/>
      <c r="G14" s="122"/>
      <c r="H14" s="117"/>
      <c r="I14" s="58"/>
      <c r="J14" s="59"/>
      <c r="K14" s="60"/>
      <c r="L14" s="113"/>
      <c r="M14" s="110"/>
      <c r="N14" s="61"/>
      <c r="O14" s="51"/>
      <c r="P14" s="52"/>
      <c r="Q14" s="53"/>
      <c r="R14" s="53"/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/>
      <c r="C15" s="55"/>
      <c r="D15" s="56"/>
      <c r="E15" s="57"/>
      <c r="F15" s="57"/>
      <c r="G15" s="122"/>
      <c r="H15" s="117"/>
      <c r="I15" s="58"/>
      <c r="J15" s="59"/>
      <c r="K15" s="60"/>
      <c r="L15" s="113"/>
      <c r="M15" s="110"/>
      <c r="N15" s="61"/>
      <c r="O15" s="51"/>
      <c r="P15" s="52"/>
      <c r="Q15" s="53"/>
      <c r="R15" s="53"/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/>
      <c r="C16" s="66"/>
      <c r="D16" s="67"/>
      <c r="E16" s="68"/>
      <c r="F16" s="68"/>
      <c r="G16" s="123"/>
      <c r="H16" s="117"/>
      <c r="I16" s="69"/>
      <c r="J16" s="70"/>
      <c r="K16" s="71"/>
      <c r="L16" s="114"/>
      <c r="M16" s="111"/>
      <c r="N16" s="72"/>
      <c r="O16" s="73"/>
      <c r="P16" s="74"/>
      <c r="Q16" s="75"/>
      <c r="R16" s="75"/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/>
      <c r="C17" s="44"/>
      <c r="D17" s="45"/>
      <c r="E17" s="46"/>
      <c r="F17" s="46"/>
      <c r="G17" s="124"/>
      <c r="H17" s="117"/>
      <c r="I17" s="47"/>
      <c r="J17" s="48"/>
      <c r="K17" s="49"/>
      <c r="L17" s="112"/>
      <c r="M17" s="109"/>
      <c r="N17" s="50"/>
      <c r="O17" s="51"/>
      <c r="P17" s="52"/>
      <c r="Q17" s="53"/>
      <c r="R17" s="53"/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/>
      <c r="C18" s="55"/>
      <c r="D18" s="56"/>
      <c r="E18" s="57"/>
      <c r="F18" s="57"/>
      <c r="G18" s="122"/>
      <c r="H18" s="117"/>
      <c r="I18" s="58"/>
      <c r="J18" s="59"/>
      <c r="K18" s="60"/>
      <c r="L18" s="113"/>
      <c r="M18" s="110"/>
      <c r="N18" s="61"/>
      <c r="O18" s="51"/>
      <c r="P18" s="52"/>
      <c r="Q18" s="53"/>
      <c r="R18" s="53"/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/>
      <c r="C19" s="55"/>
      <c r="D19" s="56"/>
      <c r="E19" s="57"/>
      <c r="F19" s="57"/>
      <c r="G19" s="122"/>
      <c r="H19" s="117"/>
      <c r="I19" s="58"/>
      <c r="J19" s="59"/>
      <c r="K19" s="60"/>
      <c r="L19" s="113"/>
      <c r="M19" s="110"/>
      <c r="N19" s="61"/>
      <c r="O19" s="51"/>
      <c r="P19" s="52"/>
      <c r="Q19" s="53"/>
      <c r="R19" s="53"/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/>
      <c r="C20" s="55"/>
      <c r="D20" s="56"/>
      <c r="E20" s="57"/>
      <c r="F20" s="57"/>
      <c r="G20" s="122"/>
      <c r="H20" s="117"/>
      <c r="I20" s="58"/>
      <c r="J20" s="59"/>
      <c r="K20" s="60"/>
      <c r="L20" s="113"/>
      <c r="M20" s="110"/>
      <c r="N20" s="61"/>
      <c r="O20" s="51"/>
      <c r="P20" s="52"/>
      <c r="Q20" s="53"/>
      <c r="R20" s="53"/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/>
      <c r="C21" s="55"/>
      <c r="D21" s="56"/>
      <c r="E21" s="57"/>
      <c r="F21" s="57"/>
      <c r="G21" s="122"/>
      <c r="H21" s="117"/>
      <c r="I21" s="58"/>
      <c r="J21" s="59"/>
      <c r="K21" s="60"/>
      <c r="L21" s="113"/>
      <c r="M21" s="110"/>
      <c r="N21" s="61"/>
      <c r="O21" s="51"/>
      <c r="P21" s="52"/>
      <c r="Q21" s="53"/>
      <c r="R21" s="53"/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/>
      <c r="C22" s="77"/>
      <c r="D22" s="56"/>
      <c r="E22" s="57"/>
      <c r="F22" s="57"/>
      <c r="G22" s="122"/>
      <c r="H22" s="117"/>
      <c r="I22" s="58"/>
      <c r="J22" s="59"/>
      <c r="K22" s="60"/>
      <c r="L22" s="113"/>
      <c r="M22" s="110"/>
      <c r="N22" s="61"/>
      <c r="O22" s="51"/>
      <c r="P22" s="52"/>
      <c r="Q22" s="53"/>
      <c r="R22" s="53"/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/>
      <c r="C23" s="55"/>
      <c r="D23" s="56"/>
      <c r="E23" s="57"/>
      <c r="F23" s="57"/>
      <c r="G23" s="122"/>
      <c r="H23" s="117"/>
      <c r="I23" s="58"/>
      <c r="J23" s="59"/>
      <c r="K23" s="60"/>
      <c r="L23" s="113"/>
      <c r="M23" s="110"/>
      <c r="N23" s="61"/>
      <c r="O23" s="51"/>
      <c r="P23" s="52"/>
      <c r="Q23" s="53"/>
      <c r="R23" s="53"/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/>
      <c r="C24" s="55"/>
      <c r="D24" s="56"/>
      <c r="E24" s="57"/>
      <c r="F24" s="57"/>
      <c r="G24" s="122"/>
      <c r="H24" s="117"/>
      <c r="I24" s="58"/>
      <c r="J24" s="59"/>
      <c r="K24" s="60"/>
      <c r="L24" s="113"/>
      <c r="M24" s="110"/>
      <c r="N24" s="61"/>
      <c r="O24" s="51"/>
      <c r="P24" s="52"/>
      <c r="Q24" s="53"/>
      <c r="R24" s="53"/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/>
      <c r="C25" s="55"/>
      <c r="D25" s="56"/>
      <c r="E25" s="57"/>
      <c r="F25" s="57"/>
      <c r="G25" s="122"/>
      <c r="H25" s="117"/>
      <c r="I25" s="58"/>
      <c r="J25" s="59"/>
      <c r="K25" s="60"/>
      <c r="L25" s="113"/>
      <c r="M25" s="110"/>
      <c r="N25" s="61"/>
      <c r="O25" s="51"/>
      <c r="P25" s="52"/>
      <c r="Q25" s="53"/>
      <c r="R25" s="53"/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/>
      <c r="C26" s="55"/>
      <c r="D26" s="56"/>
      <c r="E26" s="57"/>
      <c r="F26" s="57"/>
      <c r="G26" s="122"/>
      <c r="H26" s="117"/>
      <c r="I26" s="58"/>
      <c r="J26" s="59"/>
      <c r="K26" s="60"/>
      <c r="L26" s="113"/>
      <c r="M26" s="110"/>
      <c r="N26" s="61"/>
      <c r="O26" s="51"/>
      <c r="P26" s="52"/>
      <c r="Q26" s="53"/>
      <c r="R26" s="53"/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/>
      <c r="C27" s="55"/>
      <c r="D27" s="56"/>
      <c r="E27" s="57"/>
      <c r="F27" s="57"/>
      <c r="G27" s="122"/>
      <c r="H27" s="117"/>
      <c r="I27" s="58"/>
      <c r="J27" s="59"/>
      <c r="K27" s="60"/>
      <c r="L27" s="113"/>
      <c r="M27" s="110"/>
      <c r="N27" s="61"/>
      <c r="O27" s="51"/>
      <c r="P27" s="52"/>
      <c r="Q27" s="53"/>
      <c r="R27" s="53"/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/>
      <c r="C28" s="66"/>
      <c r="D28" s="67"/>
      <c r="E28" s="68"/>
      <c r="F28" s="68"/>
      <c r="G28" s="123"/>
      <c r="H28" s="117"/>
      <c r="I28" s="69"/>
      <c r="J28" s="70"/>
      <c r="K28" s="71"/>
      <c r="L28" s="114"/>
      <c r="M28" s="111"/>
      <c r="N28" s="72"/>
      <c r="O28" s="73"/>
      <c r="P28" s="74"/>
      <c r="Q28" s="75"/>
      <c r="R28" s="75"/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/>
      <c r="C29" s="44"/>
      <c r="D29" s="45"/>
      <c r="E29" s="46"/>
      <c r="F29" s="46"/>
      <c r="G29" s="124"/>
      <c r="H29" s="117"/>
      <c r="I29" s="47"/>
      <c r="J29" s="48"/>
      <c r="K29" s="47"/>
      <c r="L29" s="112"/>
      <c r="M29" s="109"/>
      <c r="N29" s="50"/>
      <c r="O29" s="51"/>
      <c r="P29" s="52"/>
      <c r="Q29" s="53"/>
      <c r="R29" s="53"/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/>
      <c r="C30" s="55"/>
      <c r="D30" s="56"/>
      <c r="E30" s="57"/>
      <c r="F30" s="57"/>
      <c r="G30" s="122"/>
      <c r="H30" s="117"/>
      <c r="I30" s="58"/>
      <c r="J30" s="59"/>
      <c r="K30" s="58"/>
      <c r="L30" s="113"/>
      <c r="M30" s="110"/>
      <c r="N30" s="61"/>
      <c r="O30" s="51"/>
      <c r="P30" s="52"/>
      <c r="Q30" s="53"/>
      <c r="R30" s="53"/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/>
      <c r="C31" s="55"/>
      <c r="D31" s="56"/>
      <c r="E31" s="57"/>
      <c r="F31" s="57"/>
      <c r="G31" s="122"/>
      <c r="H31" s="117"/>
      <c r="I31" s="58"/>
      <c r="J31" s="59"/>
      <c r="K31" s="58"/>
      <c r="L31" s="113"/>
      <c r="M31" s="110"/>
      <c r="N31" s="61"/>
      <c r="O31" s="51"/>
      <c r="P31" s="52"/>
      <c r="Q31" s="53"/>
      <c r="R31" s="53"/>
      <c r="S31" s="183">
        <f>IF(B31="","",IF(ISNA(VLOOKUP(B31,Celkove!$B$6:$M$71,12,FALSE)),"Neni seznamu!",""))</f>
      </c>
    </row>
    <row r="32" spans="1:19" ht="12.75">
      <c r="A32" s="31">
        <f t="shared" si="0"/>
        <v>28</v>
      </c>
      <c r="B32" s="62"/>
      <c r="C32" s="55"/>
      <c r="D32" s="56"/>
      <c r="E32" s="57"/>
      <c r="F32" s="57"/>
      <c r="G32" s="122"/>
      <c r="H32" s="117"/>
      <c r="I32" s="58"/>
      <c r="J32" s="59"/>
      <c r="K32" s="58"/>
      <c r="L32" s="113"/>
      <c r="M32" s="110"/>
      <c r="N32" s="61"/>
      <c r="O32" s="51"/>
      <c r="P32" s="52"/>
      <c r="Q32" s="53"/>
      <c r="R32" s="53"/>
      <c r="S32" s="183">
        <f>IF(B32="","",IF(ISNA(VLOOKUP(B32,Celkove!$B$6:$M$71,12,FALSE)),"Neni seznamu!",""))</f>
      </c>
    </row>
    <row r="33" spans="1:19" ht="12.75">
      <c r="A33" s="31">
        <f t="shared" si="0"/>
        <v>29</v>
      </c>
      <c r="B33" s="54"/>
      <c r="C33" s="55"/>
      <c r="D33" s="56"/>
      <c r="E33" s="57"/>
      <c r="F33" s="57"/>
      <c r="G33" s="122"/>
      <c r="H33" s="117"/>
      <c r="I33" s="58"/>
      <c r="J33" s="59"/>
      <c r="K33" s="58"/>
      <c r="L33" s="113"/>
      <c r="M33" s="110"/>
      <c r="N33" s="61"/>
      <c r="O33" s="51"/>
      <c r="P33" s="52"/>
      <c r="Q33" s="53"/>
      <c r="R33" s="53"/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/>
      <c r="C34" s="55"/>
      <c r="D34" s="56"/>
      <c r="E34" s="57"/>
      <c r="F34" s="57"/>
      <c r="G34" s="122"/>
      <c r="H34" s="117"/>
      <c r="I34" s="58"/>
      <c r="J34" s="59"/>
      <c r="K34" s="58"/>
      <c r="L34" s="113"/>
      <c r="M34" s="110"/>
      <c r="N34" s="61"/>
      <c r="O34" s="51"/>
      <c r="P34" s="52"/>
      <c r="Q34" s="53"/>
      <c r="R34" s="53"/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/>
      <c r="C35" s="55"/>
      <c r="D35" s="56"/>
      <c r="E35" s="57"/>
      <c r="F35" s="57"/>
      <c r="G35" s="122"/>
      <c r="H35" s="117"/>
      <c r="I35" s="58"/>
      <c r="J35" s="59"/>
      <c r="K35" s="58"/>
      <c r="L35" s="113"/>
      <c r="M35" s="110"/>
      <c r="N35" s="61"/>
      <c r="O35" s="51"/>
      <c r="P35" s="52"/>
      <c r="Q35" s="53"/>
      <c r="R35" s="53"/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/>
      <c r="N36" s="61"/>
      <c r="O36" s="51"/>
      <c r="P36" s="52"/>
      <c r="Q36" s="53"/>
      <c r="R36" s="53"/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/>
      <c r="N37" s="61"/>
      <c r="O37" s="51"/>
      <c r="P37" s="52"/>
      <c r="Q37" s="53"/>
      <c r="R37" s="53"/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/>
      <c r="N38" s="61"/>
      <c r="O38" s="51"/>
      <c r="P38" s="52"/>
      <c r="Q38" s="53"/>
      <c r="R38" s="53"/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/>
      <c r="N39" s="61"/>
      <c r="O39" s="51"/>
      <c r="P39" s="52"/>
      <c r="Q39" s="53"/>
      <c r="R39" s="53"/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/>
      <c r="N40" s="61"/>
      <c r="O40" s="51"/>
      <c r="P40" s="52"/>
      <c r="Q40" s="53"/>
      <c r="R40" s="53"/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/>
      <c r="N41" s="61"/>
      <c r="O41" s="51"/>
      <c r="P41" s="52"/>
      <c r="Q41" s="53"/>
      <c r="R41" s="53"/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/>
      <c r="N42" s="61"/>
      <c r="O42" s="51"/>
      <c r="P42" s="52"/>
      <c r="Q42" s="53"/>
      <c r="R42" s="53"/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/>
      <c r="N43" s="61"/>
      <c r="O43" s="51"/>
      <c r="P43" s="52"/>
      <c r="Q43" s="53"/>
      <c r="R43" s="53"/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/>
      <c r="N44" s="61"/>
      <c r="O44" s="51"/>
      <c r="P44" s="52"/>
      <c r="Q44" s="53"/>
      <c r="R44" s="53"/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/>
      <c r="N45" s="72"/>
      <c r="O45" s="79"/>
      <c r="P45" s="80"/>
      <c r="Q45" s="81"/>
      <c r="R45" s="81"/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/>
      <c r="N46" s="50"/>
      <c r="O46" s="86"/>
      <c r="P46" s="87"/>
      <c r="Q46" s="88"/>
      <c r="R46" s="89"/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/>
      <c r="N47" s="61"/>
      <c r="O47" s="51"/>
      <c r="P47" s="52"/>
      <c r="Q47" s="53"/>
      <c r="R47" s="90"/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/>
      <c r="N48" s="61"/>
      <c r="O48" s="51"/>
      <c r="P48" s="52"/>
      <c r="Q48" s="53"/>
      <c r="R48" s="90"/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/>
      <c r="N49" s="61"/>
      <c r="O49" s="51"/>
      <c r="P49" s="52"/>
      <c r="Q49" s="53"/>
      <c r="R49" s="90"/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/>
      <c r="N50" s="61"/>
      <c r="O50" s="51"/>
      <c r="P50" s="52"/>
      <c r="Q50" s="53"/>
      <c r="R50" s="90"/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/>
      <c r="N51" s="61"/>
      <c r="O51" s="51"/>
      <c r="P51" s="52"/>
      <c r="Q51" s="53"/>
      <c r="R51" s="90"/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/>
      <c r="N52" s="72"/>
      <c r="O52" s="73"/>
      <c r="P52" s="74"/>
      <c r="Q52" s="75"/>
      <c r="R52" s="91"/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64"/>
  <sheetViews>
    <sheetView showZeros="0" zoomScalePageLayoutView="0" workbookViewId="0" topLeftCell="A1">
      <selection activeCell="V13" sqref="V13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79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127" t="s">
        <v>18</v>
      </c>
      <c r="C5" s="128"/>
      <c r="D5" s="129">
        <v>172</v>
      </c>
      <c r="E5" s="130">
        <v>190</v>
      </c>
      <c r="F5" s="130">
        <v>278</v>
      </c>
      <c r="G5" s="131">
        <v>224</v>
      </c>
      <c r="H5" s="132" t="s">
        <v>47</v>
      </c>
      <c r="I5" s="133">
        <v>175</v>
      </c>
      <c r="J5" s="134">
        <v>236</v>
      </c>
      <c r="K5" s="135">
        <v>211</v>
      </c>
      <c r="L5" s="136">
        <v>262</v>
      </c>
      <c r="M5" s="137"/>
      <c r="N5" s="138">
        <v>473</v>
      </c>
      <c r="O5" s="139">
        <v>1748</v>
      </c>
      <c r="P5" s="140">
        <v>218.5</v>
      </c>
      <c r="Q5" s="141">
        <v>36</v>
      </c>
      <c r="R5" s="141">
        <v>60</v>
      </c>
      <c r="S5" s="183">
        <f>IF(B5="","",IF(ISNA(VLOOKUP(B5,Celkove!$B$6:$M$71,12,FALSE)),"Neni seznamu!",""))</f>
      </c>
    </row>
    <row r="6" spans="1:19" ht="12.75">
      <c r="A6" s="31">
        <v>2</v>
      </c>
      <c r="B6" s="142" t="s">
        <v>13</v>
      </c>
      <c r="C6" s="143"/>
      <c r="D6" s="144">
        <v>222</v>
      </c>
      <c r="E6" s="145">
        <v>231</v>
      </c>
      <c r="F6" s="145">
        <v>253</v>
      </c>
      <c r="G6" s="146">
        <v>211</v>
      </c>
      <c r="H6" s="147" t="s">
        <v>47</v>
      </c>
      <c r="I6" s="148">
        <v>128</v>
      </c>
      <c r="J6" s="149">
        <v>197</v>
      </c>
      <c r="K6" s="150">
        <v>234</v>
      </c>
      <c r="L6" s="146">
        <v>239</v>
      </c>
      <c r="M6" s="151"/>
      <c r="N6" s="152">
        <v>473</v>
      </c>
      <c r="O6" s="139">
        <v>1715</v>
      </c>
      <c r="P6" s="140">
        <v>214.375</v>
      </c>
      <c r="Q6" s="141">
        <v>35</v>
      </c>
      <c r="R6" s="141">
        <v>55</v>
      </c>
      <c r="S6" s="183">
        <f>IF(B6="","",IF(ISNA(VLOOKUP(B6,Celkove!$B$6:$M$71,12,FALSE)),"Neni seznamu!",""))</f>
      </c>
    </row>
    <row r="7" spans="1:19" ht="12.75">
      <c r="A7" s="31">
        <v>3</v>
      </c>
      <c r="B7" s="142" t="s">
        <v>67</v>
      </c>
      <c r="C7" s="143"/>
      <c r="D7" s="144">
        <v>262</v>
      </c>
      <c r="E7" s="145">
        <v>198</v>
      </c>
      <c r="F7" s="145">
        <v>236</v>
      </c>
      <c r="G7" s="146">
        <v>188</v>
      </c>
      <c r="H7" s="147" t="s">
        <v>47</v>
      </c>
      <c r="I7" s="148">
        <v>195</v>
      </c>
      <c r="J7" s="149">
        <v>196</v>
      </c>
      <c r="K7" s="150">
        <v>231</v>
      </c>
      <c r="L7" s="146">
        <v>232</v>
      </c>
      <c r="M7" s="151">
        <v>262</v>
      </c>
      <c r="N7" s="152">
        <v>463</v>
      </c>
      <c r="O7" s="139">
        <v>1738</v>
      </c>
      <c r="P7" s="140">
        <v>217.25</v>
      </c>
      <c r="Q7" s="141">
        <v>34</v>
      </c>
      <c r="R7" s="141">
        <v>50</v>
      </c>
      <c r="S7" s="183">
        <f>IF(B7="","",IF(ISNA(VLOOKUP(B7,Celkove!$B$6:$M$71,12,FALSE)),"Neni seznamu!",""))</f>
      </c>
    </row>
    <row r="8" spans="1:19" ht="12.75">
      <c r="A8" s="31">
        <v>4</v>
      </c>
      <c r="B8" s="142" t="s">
        <v>68</v>
      </c>
      <c r="C8" s="143" t="s">
        <v>46</v>
      </c>
      <c r="D8" s="144">
        <v>234</v>
      </c>
      <c r="E8" s="145">
        <v>222</v>
      </c>
      <c r="F8" s="145">
        <v>171</v>
      </c>
      <c r="G8" s="146">
        <v>223</v>
      </c>
      <c r="H8" s="147" t="s">
        <v>47</v>
      </c>
      <c r="I8" s="148">
        <v>279</v>
      </c>
      <c r="J8" s="149">
        <v>213</v>
      </c>
      <c r="K8" s="150">
        <v>264</v>
      </c>
      <c r="L8" s="146">
        <v>197</v>
      </c>
      <c r="M8" s="151"/>
      <c r="N8" s="152">
        <v>461</v>
      </c>
      <c r="O8" s="139">
        <v>1803</v>
      </c>
      <c r="P8" s="140">
        <v>225.375</v>
      </c>
      <c r="Q8" s="141">
        <v>33</v>
      </c>
      <c r="R8" s="141">
        <v>45</v>
      </c>
      <c r="S8" s="183">
        <f>IF(B8="","",IF(ISNA(VLOOKUP(B8,Celkove!$B$6:$M$71,12,FALSE)),"Neni seznamu!",""))</f>
      </c>
    </row>
    <row r="9" spans="1:19" ht="12.75">
      <c r="A9" s="31">
        <v>5</v>
      </c>
      <c r="B9" s="142" t="s">
        <v>48</v>
      </c>
      <c r="C9" s="143"/>
      <c r="D9" s="144">
        <v>251</v>
      </c>
      <c r="E9" s="145">
        <v>236</v>
      </c>
      <c r="F9" s="145">
        <v>219</v>
      </c>
      <c r="G9" s="146">
        <v>205</v>
      </c>
      <c r="H9" s="147" t="s">
        <v>47</v>
      </c>
      <c r="I9" s="148">
        <v>175</v>
      </c>
      <c r="J9" s="149">
        <v>245</v>
      </c>
      <c r="K9" s="150">
        <v>225</v>
      </c>
      <c r="L9" s="146">
        <v>236</v>
      </c>
      <c r="M9" s="151"/>
      <c r="N9" s="152">
        <v>461</v>
      </c>
      <c r="O9" s="139">
        <v>1792</v>
      </c>
      <c r="P9" s="140">
        <v>224</v>
      </c>
      <c r="Q9" s="141">
        <v>32</v>
      </c>
      <c r="R9" s="141">
        <v>42</v>
      </c>
      <c r="S9" s="183">
        <f>IF(B9="","",IF(ISNA(VLOOKUP(B9,Celkove!$B$6:$M$71,12,FALSE)),"Neni seznamu!",""))</f>
      </c>
    </row>
    <row r="10" spans="1:19" ht="12.75">
      <c r="A10" s="31">
        <v>6</v>
      </c>
      <c r="B10" s="142" t="s">
        <v>26</v>
      </c>
      <c r="C10" s="143"/>
      <c r="D10" s="144">
        <v>170</v>
      </c>
      <c r="E10" s="145">
        <v>245</v>
      </c>
      <c r="F10" s="145">
        <v>204</v>
      </c>
      <c r="G10" s="146">
        <v>185</v>
      </c>
      <c r="H10" s="147" t="s">
        <v>47</v>
      </c>
      <c r="I10" s="148">
        <v>223</v>
      </c>
      <c r="J10" s="149">
        <v>288</v>
      </c>
      <c r="K10" s="150">
        <v>165</v>
      </c>
      <c r="L10" s="146">
        <v>278</v>
      </c>
      <c r="M10" s="151">
        <v>288</v>
      </c>
      <c r="N10" s="152">
        <v>443</v>
      </c>
      <c r="O10" s="139">
        <v>1758</v>
      </c>
      <c r="P10" s="140">
        <v>219.75</v>
      </c>
      <c r="Q10" s="141">
        <v>31</v>
      </c>
      <c r="R10" s="141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142" t="s">
        <v>24</v>
      </c>
      <c r="C11" s="143"/>
      <c r="D11" s="144">
        <v>234</v>
      </c>
      <c r="E11" s="145">
        <v>174</v>
      </c>
      <c r="F11" s="145">
        <v>190</v>
      </c>
      <c r="G11" s="146">
        <v>223</v>
      </c>
      <c r="H11" s="147" t="s">
        <v>47</v>
      </c>
      <c r="I11" s="148">
        <v>194</v>
      </c>
      <c r="J11" s="149">
        <v>200</v>
      </c>
      <c r="K11" s="150">
        <v>201</v>
      </c>
      <c r="L11" s="146">
        <v>223</v>
      </c>
      <c r="M11" s="151"/>
      <c r="N11" s="152">
        <v>424</v>
      </c>
      <c r="O11" s="139">
        <v>1639</v>
      </c>
      <c r="P11" s="140">
        <v>204.875</v>
      </c>
      <c r="Q11" s="141">
        <v>30</v>
      </c>
      <c r="R11" s="141">
        <v>36</v>
      </c>
      <c r="S11" s="183">
        <f>IF(B11="","",IF(ISNA(VLOOKUP(B11,Celkove!$B$6:$M$71,12,FALSE)),"Neni seznamu!",""))</f>
      </c>
    </row>
    <row r="12" spans="1:19" ht="12.75">
      <c r="A12" s="31">
        <v>8</v>
      </c>
      <c r="B12" s="142" t="s">
        <v>69</v>
      </c>
      <c r="C12" s="143"/>
      <c r="D12" s="144">
        <v>217</v>
      </c>
      <c r="E12" s="145">
        <v>225</v>
      </c>
      <c r="F12" s="145">
        <v>228</v>
      </c>
      <c r="G12" s="146">
        <v>264</v>
      </c>
      <c r="H12" s="147" t="s">
        <v>47</v>
      </c>
      <c r="I12" s="148">
        <v>219</v>
      </c>
      <c r="J12" s="149">
        <v>200</v>
      </c>
      <c r="K12" s="150">
        <v>213</v>
      </c>
      <c r="L12" s="146">
        <v>211</v>
      </c>
      <c r="M12" s="151"/>
      <c r="N12" s="152">
        <v>424</v>
      </c>
      <c r="O12" s="139">
        <v>1777</v>
      </c>
      <c r="P12" s="140">
        <v>222.125</v>
      </c>
      <c r="Q12" s="141">
        <v>29</v>
      </c>
      <c r="R12" s="141">
        <v>34</v>
      </c>
      <c r="S12" s="183">
        <f>IF(B12="","",IF(ISNA(VLOOKUP(B12,Celkove!$B$6:$M$71,12,FALSE)),"Neni seznamu!",""))</f>
      </c>
    </row>
    <row r="13" spans="1:19" ht="12.75">
      <c r="A13" s="31">
        <v>9</v>
      </c>
      <c r="B13" s="142" t="s">
        <v>19</v>
      </c>
      <c r="C13" s="143"/>
      <c r="D13" s="144">
        <v>182</v>
      </c>
      <c r="E13" s="145">
        <v>180</v>
      </c>
      <c r="F13" s="145">
        <v>180</v>
      </c>
      <c r="G13" s="146">
        <v>239</v>
      </c>
      <c r="H13" s="147" t="s">
        <v>47</v>
      </c>
      <c r="I13" s="148">
        <v>153</v>
      </c>
      <c r="J13" s="149">
        <v>273</v>
      </c>
      <c r="K13" s="150">
        <v>190</v>
      </c>
      <c r="L13" s="146">
        <v>231</v>
      </c>
      <c r="M13" s="151"/>
      <c r="N13" s="152">
        <v>421</v>
      </c>
      <c r="O13" s="139">
        <v>1628</v>
      </c>
      <c r="P13" s="140">
        <v>203.5</v>
      </c>
      <c r="Q13" s="141">
        <v>28</v>
      </c>
      <c r="R13" s="141">
        <v>32</v>
      </c>
      <c r="S13" s="183">
        <f>IF(B13="","",IF(ISNA(VLOOKUP(B13,Celkove!$B$6:$M$71,12,FALSE)),"Neni seznamu!",""))</f>
      </c>
    </row>
    <row r="14" spans="1:19" ht="12.75">
      <c r="A14" s="31">
        <v>10</v>
      </c>
      <c r="B14" s="142" t="s">
        <v>22</v>
      </c>
      <c r="C14" s="143"/>
      <c r="D14" s="144">
        <v>222</v>
      </c>
      <c r="E14" s="145">
        <v>229</v>
      </c>
      <c r="F14" s="145">
        <v>167</v>
      </c>
      <c r="G14" s="146">
        <v>267</v>
      </c>
      <c r="H14" s="147" t="s">
        <v>47</v>
      </c>
      <c r="I14" s="148">
        <v>178</v>
      </c>
      <c r="J14" s="149">
        <v>241</v>
      </c>
      <c r="K14" s="150">
        <v>192</v>
      </c>
      <c r="L14" s="146">
        <v>207</v>
      </c>
      <c r="M14" s="151"/>
      <c r="N14" s="152">
        <v>399</v>
      </c>
      <c r="O14" s="139">
        <v>1703</v>
      </c>
      <c r="P14" s="140">
        <v>212.875</v>
      </c>
      <c r="Q14" s="141">
        <v>27</v>
      </c>
      <c r="R14" s="141">
        <v>30</v>
      </c>
      <c r="S14" s="183">
        <f>IF(B14="","",IF(ISNA(VLOOKUP(B14,Celkove!$B$6:$M$71,12,FALSE)),"Neni seznamu!",""))</f>
      </c>
    </row>
    <row r="15" spans="1:19" ht="12.75">
      <c r="A15" s="31">
        <v>11</v>
      </c>
      <c r="B15" s="142" t="s">
        <v>58</v>
      </c>
      <c r="C15" s="143"/>
      <c r="D15" s="144">
        <v>198</v>
      </c>
      <c r="E15" s="145">
        <v>235</v>
      </c>
      <c r="F15" s="145">
        <v>198</v>
      </c>
      <c r="G15" s="146">
        <v>212</v>
      </c>
      <c r="H15" s="147" t="s">
        <v>47</v>
      </c>
      <c r="I15" s="148">
        <v>197</v>
      </c>
      <c r="J15" s="149">
        <v>228</v>
      </c>
      <c r="K15" s="150">
        <v>171</v>
      </c>
      <c r="L15" s="146">
        <v>214</v>
      </c>
      <c r="M15" s="151">
        <v>235</v>
      </c>
      <c r="N15" s="152">
        <v>385</v>
      </c>
      <c r="O15" s="139">
        <v>1653</v>
      </c>
      <c r="P15" s="140">
        <v>206.625</v>
      </c>
      <c r="Q15" s="141">
        <v>26</v>
      </c>
      <c r="R15" s="141">
        <v>28</v>
      </c>
      <c r="S15" s="183">
        <f>IF(B15="","",IF(ISNA(VLOOKUP(B15,Celkove!$B$6:$M$71,12,FALSE)),"Neni seznamu!",""))</f>
      </c>
    </row>
    <row r="16" spans="1:19" ht="13.5" thickBot="1">
      <c r="A16" s="32">
        <v>12</v>
      </c>
      <c r="B16" s="153" t="s">
        <v>9</v>
      </c>
      <c r="C16" s="154"/>
      <c r="D16" s="155">
        <v>244</v>
      </c>
      <c r="E16" s="156">
        <v>220</v>
      </c>
      <c r="F16" s="156">
        <v>222</v>
      </c>
      <c r="G16" s="157">
        <v>192</v>
      </c>
      <c r="H16" s="147" t="s">
        <v>47</v>
      </c>
      <c r="I16" s="158">
        <v>169</v>
      </c>
      <c r="J16" s="159">
        <v>258</v>
      </c>
      <c r="K16" s="160">
        <v>153</v>
      </c>
      <c r="L16" s="157">
        <v>178</v>
      </c>
      <c r="M16" s="161"/>
      <c r="N16" s="162">
        <v>331</v>
      </c>
      <c r="O16" s="163">
        <v>1636</v>
      </c>
      <c r="P16" s="164">
        <v>204.5</v>
      </c>
      <c r="Q16" s="165">
        <v>25</v>
      </c>
      <c r="R16" s="165">
        <v>26</v>
      </c>
      <c r="S16" s="183">
        <f>IF(B16="","",IF(ISNA(VLOOKUP(B16,Celkove!$B$6:$M$71,12,FALSE)),"Neni seznamu!",""))</f>
      </c>
    </row>
    <row r="17" spans="1:19" ht="13.5" thickTop="1">
      <c r="A17" s="30">
        <v>13</v>
      </c>
      <c r="B17" s="127" t="s">
        <v>21</v>
      </c>
      <c r="C17" s="128"/>
      <c r="D17" s="129">
        <v>219</v>
      </c>
      <c r="E17" s="130">
        <v>206</v>
      </c>
      <c r="F17" s="130">
        <v>202</v>
      </c>
      <c r="G17" s="131">
        <v>217</v>
      </c>
      <c r="H17" s="147" t="s">
        <v>47</v>
      </c>
      <c r="I17" s="133">
        <v>228</v>
      </c>
      <c r="J17" s="134">
        <v>182</v>
      </c>
      <c r="K17" s="135"/>
      <c r="L17" s="136"/>
      <c r="M17" s="137"/>
      <c r="N17" s="138">
        <v>0</v>
      </c>
      <c r="O17" s="139">
        <v>1254</v>
      </c>
      <c r="P17" s="140">
        <v>209</v>
      </c>
      <c r="Q17" s="141">
        <v>24</v>
      </c>
      <c r="R17" s="141">
        <v>24</v>
      </c>
      <c r="S17" s="183">
        <f>IF(B17="","",IF(ISNA(VLOOKUP(B17,Celkove!$B$6:$M$71,12,FALSE)),"Neni seznamu!",""))</f>
      </c>
    </row>
    <row r="18" spans="1:19" ht="12.75">
      <c r="A18" s="31">
        <v>14</v>
      </c>
      <c r="B18" s="142" t="s">
        <v>52</v>
      </c>
      <c r="C18" s="143"/>
      <c r="D18" s="144">
        <v>141</v>
      </c>
      <c r="E18" s="145">
        <v>230</v>
      </c>
      <c r="F18" s="145">
        <v>201</v>
      </c>
      <c r="G18" s="146">
        <v>239</v>
      </c>
      <c r="H18" s="147" t="s">
        <v>47</v>
      </c>
      <c r="I18" s="148">
        <v>221</v>
      </c>
      <c r="J18" s="149">
        <v>177</v>
      </c>
      <c r="K18" s="150"/>
      <c r="L18" s="146"/>
      <c r="M18" s="151"/>
      <c r="N18" s="152">
        <v>0</v>
      </c>
      <c r="O18" s="139">
        <v>1209</v>
      </c>
      <c r="P18" s="140">
        <v>201.5</v>
      </c>
      <c r="Q18" s="141">
        <v>23</v>
      </c>
      <c r="R18" s="141">
        <v>23</v>
      </c>
      <c r="S18" s="183">
        <f>IF(B18="","",IF(ISNA(VLOOKUP(B18,Celkove!$B$6:$M$71,12,FALSE)),"Neni seznamu!",""))</f>
      </c>
    </row>
    <row r="19" spans="1:19" ht="12.75">
      <c r="A19" s="31">
        <v>15</v>
      </c>
      <c r="B19" s="142" t="s">
        <v>49</v>
      </c>
      <c r="C19" s="143"/>
      <c r="D19" s="144">
        <v>257</v>
      </c>
      <c r="E19" s="145">
        <v>229</v>
      </c>
      <c r="F19" s="145">
        <v>199</v>
      </c>
      <c r="G19" s="146">
        <v>165</v>
      </c>
      <c r="H19" s="147" t="s">
        <v>47</v>
      </c>
      <c r="I19" s="148">
        <v>216</v>
      </c>
      <c r="J19" s="149">
        <v>127</v>
      </c>
      <c r="K19" s="150"/>
      <c r="L19" s="146"/>
      <c r="M19" s="151"/>
      <c r="N19" s="152">
        <v>0</v>
      </c>
      <c r="O19" s="139">
        <v>1193</v>
      </c>
      <c r="P19" s="140">
        <v>198.83333333333334</v>
      </c>
      <c r="Q19" s="141">
        <v>22</v>
      </c>
      <c r="R19" s="141">
        <v>22</v>
      </c>
      <c r="S19" s="183">
        <f>IF(B19="","",IF(ISNA(VLOOKUP(B19,Celkove!$B$6:$M$71,12,FALSE)),"Neni seznamu!",""))</f>
      </c>
    </row>
    <row r="20" spans="1:19" ht="12.75">
      <c r="A20" s="31">
        <v>16</v>
      </c>
      <c r="B20" s="142" t="s">
        <v>59</v>
      </c>
      <c r="C20" s="143"/>
      <c r="D20" s="144">
        <v>212</v>
      </c>
      <c r="E20" s="145">
        <v>142</v>
      </c>
      <c r="F20" s="145">
        <v>192</v>
      </c>
      <c r="G20" s="146">
        <v>228</v>
      </c>
      <c r="H20" s="147" t="s">
        <v>47</v>
      </c>
      <c r="I20" s="148">
        <v>156</v>
      </c>
      <c r="J20" s="149">
        <v>248</v>
      </c>
      <c r="K20" s="150"/>
      <c r="L20" s="146"/>
      <c r="M20" s="151">
        <v>248</v>
      </c>
      <c r="N20" s="152">
        <v>0</v>
      </c>
      <c r="O20" s="139">
        <v>1178</v>
      </c>
      <c r="P20" s="140">
        <v>196.33333333333334</v>
      </c>
      <c r="Q20" s="141">
        <v>21</v>
      </c>
      <c r="R20" s="141">
        <v>21</v>
      </c>
      <c r="S20" s="183">
        <f>IF(B20="","",IF(ISNA(VLOOKUP(B20,Celkove!$B$6:$M$71,12,FALSE)),"Neni seznamu!",""))</f>
      </c>
    </row>
    <row r="21" spans="1:19" ht="12.75">
      <c r="A21" s="31">
        <v>17</v>
      </c>
      <c r="B21" s="142" t="s">
        <v>70</v>
      </c>
      <c r="C21" s="143"/>
      <c r="D21" s="144">
        <v>210</v>
      </c>
      <c r="E21" s="145">
        <v>190</v>
      </c>
      <c r="F21" s="145">
        <v>241</v>
      </c>
      <c r="G21" s="146">
        <v>195</v>
      </c>
      <c r="H21" s="147" t="s">
        <v>47</v>
      </c>
      <c r="I21" s="148">
        <v>150</v>
      </c>
      <c r="J21" s="149">
        <v>180</v>
      </c>
      <c r="K21" s="150"/>
      <c r="L21" s="146"/>
      <c r="M21" s="151"/>
      <c r="N21" s="152">
        <v>0</v>
      </c>
      <c r="O21" s="139">
        <v>1166</v>
      </c>
      <c r="P21" s="140">
        <v>194.33333333333334</v>
      </c>
      <c r="Q21" s="141">
        <v>20</v>
      </c>
      <c r="R21" s="141">
        <v>20</v>
      </c>
      <c r="S21" s="183">
        <f>IF(B21="","",IF(ISNA(VLOOKUP(B21,Celkove!$B$6:$M$71,12,FALSE)),"Neni seznamu!",""))</f>
      </c>
    </row>
    <row r="22" spans="1:19" ht="12.75">
      <c r="A22" s="31">
        <v>18</v>
      </c>
      <c r="B22" s="142" t="s">
        <v>10</v>
      </c>
      <c r="C22" s="143"/>
      <c r="D22" s="144">
        <v>188</v>
      </c>
      <c r="E22" s="145">
        <v>173</v>
      </c>
      <c r="F22" s="145">
        <v>266</v>
      </c>
      <c r="G22" s="146">
        <v>165</v>
      </c>
      <c r="H22" s="147" t="s">
        <v>47</v>
      </c>
      <c r="I22" s="148">
        <v>145</v>
      </c>
      <c r="J22" s="149">
        <v>210</v>
      </c>
      <c r="K22" s="150"/>
      <c r="L22" s="146"/>
      <c r="M22" s="151"/>
      <c r="N22" s="152">
        <v>0</v>
      </c>
      <c r="O22" s="139">
        <v>1147</v>
      </c>
      <c r="P22" s="140">
        <v>191.16666666666666</v>
      </c>
      <c r="Q22" s="141">
        <v>19</v>
      </c>
      <c r="R22" s="141">
        <v>19</v>
      </c>
      <c r="S22" s="183">
        <f>IF(B22="","",IF(ISNA(VLOOKUP(B22,Celkove!$B$6:$M$71,12,FALSE)),"Neni seznamu!",""))</f>
      </c>
    </row>
    <row r="23" spans="1:19" ht="12.75">
      <c r="A23" s="31">
        <v>19</v>
      </c>
      <c r="B23" s="142" t="s">
        <v>54</v>
      </c>
      <c r="C23" s="143"/>
      <c r="D23" s="144">
        <v>179</v>
      </c>
      <c r="E23" s="145">
        <v>180</v>
      </c>
      <c r="F23" s="145">
        <v>183</v>
      </c>
      <c r="G23" s="146">
        <v>195</v>
      </c>
      <c r="H23" s="147" t="s">
        <v>47</v>
      </c>
      <c r="I23" s="148">
        <v>167</v>
      </c>
      <c r="J23" s="149">
        <v>221</v>
      </c>
      <c r="K23" s="150"/>
      <c r="L23" s="146"/>
      <c r="M23" s="151">
        <v>221</v>
      </c>
      <c r="N23" s="152">
        <v>0</v>
      </c>
      <c r="O23" s="139">
        <v>1125</v>
      </c>
      <c r="P23" s="140">
        <v>187.5</v>
      </c>
      <c r="Q23" s="141">
        <v>18</v>
      </c>
      <c r="R23" s="141">
        <v>18</v>
      </c>
      <c r="S23" s="183">
        <f>IF(B23="","",IF(ISNA(VLOOKUP(B23,Celkove!$B$6:$M$71,12,FALSE)),"Neni seznamu!",""))</f>
      </c>
    </row>
    <row r="24" spans="1:19" ht="12.75">
      <c r="A24" s="31">
        <v>20</v>
      </c>
      <c r="B24" s="142" t="s">
        <v>20</v>
      </c>
      <c r="C24" s="143"/>
      <c r="D24" s="144">
        <v>157</v>
      </c>
      <c r="E24" s="145">
        <v>207</v>
      </c>
      <c r="F24" s="145">
        <v>212</v>
      </c>
      <c r="G24" s="146">
        <v>205</v>
      </c>
      <c r="H24" s="147" t="s">
        <v>47</v>
      </c>
      <c r="I24" s="148">
        <v>150</v>
      </c>
      <c r="J24" s="149">
        <v>171</v>
      </c>
      <c r="K24" s="150"/>
      <c r="L24" s="146"/>
      <c r="M24" s="151"/>
      <c r="N24" s="152">
        <v>0</v>
      </c>
      <c r="O24" s="139">
        <v>1102</v>
      </c>
      <c r="P24" s="140">
        <v>183.66666666666666</v>
      </c>
      <c r="Q24" s="141">
        <v>17</v>
      </c>
      <c r="R24" s="141">
        <v>17</v>
      </c>
      <c r="S24" s="183">
        <f>IF(B24="","",IF(ISNA(VLOOKUP(B24,Celkove!$B$6:$M$71,12,FALSE)),"Neni seznamu!",""))</f>
      </c>
    </row>
    <row r="25" spans="1:19" ht="12.75">
      <c r="A25" s="31">
        <v>21</v>
      </c>
      <c r="B25" s="142" t="s">
        <v>25</v>
      </c>
      <c r="C25" s="143"/>
      <c r="D25" s="144">
        <v>174</v>
      </c>
      <c r="E25" s="145">
        <v>159</v>
      </c>
      <c r="F25" s="145">
        <v>171</v>
      </c>
      <c r="G25" s="146">
        <v>264</v>
      </c>
      <c r="H25" s="147" t="s">
        <v>47</v>
      </c>
      <c r="I25" s="148">
        <v>167</v>
      </c>
      <c r="J25" s="149">
        <v>166</v>
      </c>
      <c r="K25" s="150"/>
      <c r="L25" s="146"/>
      <c r="M25" s="151"/>
      <c r="N25" s="152">
        <v>0</v>
      </c>
      <c r="O25" s="139">
        <v>1101</v>
      </c>
      <c r="P25" s="140">
        <v>183.5</v>
      </c>
      <c r="Q25" s="141">
        <v>16</v>
      </c>
      <c r="R25" s="141">
        <v>16</v>
      </c>
      <c r="S25" s="183">
        <f>IF(B25="","",IF(ISNA(VLOOKUP(B25,Celkove!$B$6:$M$71,12,FALSE)),"Neni seznamu!",""))</f>
      </c>
    </row>
    <row r="26" spans="1:19" ht="12.75">
      <c r="A26" s="31">
        <v>22</v>
      </c>
      <c r="B26" s="142" t="s">
        <v>50</v>
      </c>
      <c r="C26" s="143" t="s">
        <v>46</v>
      </c>
      <c r="D26" s="144">
        <v>192</v>
      </c>
      <c r="E26" s="145">
        <v>128</v>
      </c>
      <c r="F26" s="145">
        <v>178</v>
      </c>
      <c r="G26" s="146">
        <v>274</v>
      </c>
      <c r="H26" s="147" t="s">
        <v>47</v>
      </c>
      <c r="I26" s="148">
        <v>195</v>
      </c>
      <c r="J26" s="149">
        <v>133</v>
      </c>
      <c r="K26" s="150"/>
      <c r="L26" s="146"/>
      <c r="M26" s="151"/>
      <c r="N26" s="152">
        <v>0</v>
      </c>
      <c r="O26" s="139">
        <v>1100</v>
      </c>
      <c r="P26" s="140">
        <v>183.33333333333334</v>
      </c>
      <c r="Q26" s="141">
        <v>15</v>
      </c>
      <c r="R26" s="141">
        <v>15</v>
      </c>
      <c r="S26" s="183">
        <f>IF(B26="","",IF(ISNA(VLOOKUP(B26,Celkove!$B$6:$M$71,12,FALSE)),"Neni seznamu!",""))</f>
      </c>
    </row>
    <row r="27" spans="1:19" ht="12.75">
      <c r="A27" s="31">
        <v>23</v>
      </c>
      <c r="B27" s="142" t="s">
        <v>17</v>
      </c>
      <c r="C27" s="143"/>
      <c r="D27" s="144">
        <v>175</v>
      </c>
      <c r="E27" s="145">
        <v>194</v>
      </c>
      <c r="F27" s="145">
        <v>202</v>
      </c>
      <c r="G27" s="146">
        <v>188</v>
      </c>
      <c r="H27" s="147" t="s">
        <v>47</v>
      </c>
      <c r="I27" s="148">
        <v>175</v>
      </c>
      <c r="J27" s="149">
        <v>158</v>
      </c>
      <c r="K27" s="150"/>
      <c r="L27" s="146"/>
      <c r="M27" s="151"/>
      <c r="N27" s="152">
        <v>0</v>
      </c>
      <c r="O27" s="139">
        <v>1092</v>
      </c>
      <c r="P27" s="140">
        <v>182</v>
      </c>
      <c r="Q27" s="141">
        <v>14</v>
      </c>
      <c r="R27" s="141">
        <v>14</v>
      </c>
      <c r="S27" s="183">
        <f>IF(B27="","",IF(ISNA(VLOOKUP(B27,Celkove!$B$6:$M$71,12,FALSE)),"Neni seznamu!",""))</f>
      </c>
    </row>
    <row r="28" spans="1:19" ht="13.5" thickBot="1">
      <c r="A28" s="32">
        <v>24</v>
      </c>
      <c r="B28" s="153" t="s">
        <v>53</v>
      </c>
      <c r="C28" s="154"/>
      <c r="D28" s="155">
        <v>158</v>
      </c>
      <c r="E28" s="156">
        <v>198</v>
      </c>
      <c r="F28" s="156">
        <v>164</v>
      </c>
      <c r="G28" s="157">
        <v>234</v>
      </c>
      <c r="H28" s="147" t="s">
        <v>47</v>
      </c>
      <c r="I28" s="158">
        <v>102</v>
      </c>
      <c r="J28" s="159">
        <v>164</v>
      </c>
      <c r="K28" s="160"/>
      <c r="L28" s="157"/>
      <c r="M28" s="161"/>
      <c r="N28" s="162">
        <v>0</v>
      </c>
      <c r="O28" s="163">
        <v>1020</v>
      </c>
      <c r="P28" s="164">
        <v>170</v>
      </c>
      <c r="Q28" s="165">
        <v>13</v>
      </c>
      <c r="R28" s="165">
        <v>13</v>
      </c>
      <c r="S28" s="183">
        <f>IF(B28="","",IF(ISNA(VLOOKUP(B28,Celkove!$B$6:$M$71,12,FALSE)),"Neni seznamu!",""))</f>
      </c>
    </row>
    <row r="29" spans="1:19" ht="13.5" thickTop="1">
      <c r="A29" s="30">
        <v>25</v>
      </c>
      <c r="B29" s="127" t="s">
        <v>23</v>
      </c>
      <c r="C29" s="128"/>
      <c r="D29" s="129">
        <v>221</v>
      </c>
      <c r="E29" s="130">
        <v>173</v>
      </c>
      <c r="F29" s="130">
        <v>222</v>
      </c>
      <c r="G29" s="131">
        <v>233</v>
      </c>
      <c r="H29" s="147"/>
      <c r="I29" s="133"/>
      <c r="J29" s="134"/>
      <c r="K29" s="133"/>
      <c r="L29" s="136"/>
      <c r="M29" s="137">
        <v>233</v>
      </c>
      <c r="N29" s="138">
        <v>0</v>
      </c>
      <c r="O29" s="139">
        <v>849</v>
      </c>
      <c r="P29" s="140">
        <v>212.25</v>
      </c>
      <c r="Q29" s="141">
        <v>12</v>
      </c>
      <c r="R29" s="141">
        <v>12</v>
      </c>
      <c r="S29" s="183">
        <f>IF(B29="","",IF(ISNA(VLOOKUP(B29,Celkove!$B$6:$M$71,12,FALSE)),"Neni seznamu!",""))</f>
      </c>
    </row>
    <row r="30" spans="1:19" ht="12.75">
      <c r="A30" s="31">
        <v>26</v>
      </c>
      <c r="B30" s="142" t="s">
        <v>12</v>
      </c>
      <c r="C30" s="143"/>
      <c r="D30" s="144">
        <v>202</v>
      </c>
      <c r="E30" s="145">
        <v>159</v>
      </c>
      <c r="F30" s="145">
        <v>206</v>
      </c>
      <c r="G30" s="146">
        <v>235</v>
      </c>
      <c r="H30" s="147"/>
      <c r="I30" s="148"/>
      <c r="J30" s="149"/>
      <c r="K30" s="148"/>
      <c r="L30" s="146"/>
      <c r="M30" s="151"/>
      <c r="N30" s="152">
        <v>0</v>
      </c>
      <c r="O30" s="139">
        <v>802</v>
      </c>
      <c r="P30" s="140">
        <v>200.5</v>
      </c>
      <c r="Q30" s="141">
        <v>11</v>
      </c>
      <c r="R30" s="141">
        <v>11</v>
      </c>
      <c r="S30" s="183">
        <f>IF(B30="","",IF(ISNA(VLOOKUP(B30,Celkove!$B$6:$M$71,12,FALSE)),"Neni seznamu!",""))</f>
      </c>
    </row>
    <row r="31" spans="1:19" ht="12.75">
      <c r="A31" s="31">
        <v>27</v>
      </c>
      <c r="B31" s="142" t="s">
        <v>14</v>
      </c>
      <c r="C31" s="143"/>
      <c r="D31" s="144">
        <v>178</v>
      </c>
      <c r="E31" s="145">
        <v>231</v>
      </c>
      <c r="F31" s="145">
        <v>196</v>
      </c>
      <c r="G31" s="146">
        <v>159</v>
      </c>
      <c r="H31" s="147"/>
      <c r="I31" s="148"/>
      <c r="J31" s="149"/>
      <c r="K31" s="148"/>
      <c r="L31" s="146"/>
      <c r="M31" s="151"/>
      <c r="N31" s="152">
        <v>0</v>
      </c>
      <c r="O31" s="139">
        <v>764</v>
      </c>
      <c r="P31" s="140">
        <v>191</v>
      </c>
      <c r="Q31" s="141">
        <v>10</v>
      </c>
      <c r="R31" s="141">
        <v>10</v>
      </c>
      <c r="S31" s="183">
        <f>IF(B31="","",IF(ISNA(VLOOKUP(B31,Celkove!$B$6:$M$71,12,FALSE)),"Neni seznamu!",""))</f>
      </c>
    </row>
    <row r="32" spans="1:19" ht="12.75">
      <c r="A32" s="31">
        <v>28</v>
      </c>
      <c r="B32" s="142" t="s">
        <v>16</v>
      </c>
      <c r="C32" s="143"/>
      <c r="D32" s="144">
        <v>186</v>
      </c>
      <c r="E32" s="145">
        <v>191</v>
      </c>
      <c r="F32" s="145">
        <v>159</v>
      </c>
      <c r="G32" s="146">
        <v>194</v>
      </c>
      <c r="H32" s="147"/>
      <c r="I32" s="148"/>
      <c r="J32" s="149"/>
      <c r="K32" s="148"/>
      <c r="L32" s="146"/>
      <c r="M32" s="151"/>
      <c r="N32" s="152">
        <v>0</v>
      </c>
      <c r="O32" s="139">
        <v>730</v>
      </c>
      <c r="P32" s="140">
        <v>182.5</v>
      </c>
      <c r="Q32" s="141">
        <v>9</v>
      </c>
      <c r="R32" s="141">
        <v>9</v>
      </c>
      <c r="S32" s="183">
        <f>IF(B32="","",IF(ISNA(VLOOKUP(B32,Celkove!$B$6:$M$71,12,FALSE)),"Neni seznamu!",""))</f>
      </c>
    </row>
    <row r="33" spans="1:19" ht="12.75">
      <c r="A33" s="31">
        <v>29</v>
      </c>
      <c r="B33" s="142" t="s">
        <v>15</v>
      </c>
      <c r="C33" s="143"/>
      <c r="D33" s="144">
        <v>189</v>
      </c>
      <c r="E33" s="145">
        <v>165</v>
      </c>
      <c r="F33" s="145">
        <v>181</v>
      </c>
      <c r="G33" s="146">
        <v>192</v>
      </c>
      <c r="H33" s="147"/>
      <c r="I33" s="148"/>
      <c r="J33" s="149"/>
      <c r="K33" s="148"/>
      <c r="L33" s="146"/>
      <c r="M33" s="151"/>
      <c r="N33" s="152">
        <v>0</v>
      </c>
      <c r="O33" s="139">
        <v>727</v>
      </c>
      <c r="P33" s="140">
        <v>181.75</v>
      </c>
      <c r="Q33" s="141">
        <v>8</v>
      </c>
      <c r="R33" s="141">
        <v>8</v>
      </c>
      <c r="S33" s="183">
        <f>IF(B33="","",IF(ISNA(VLOOKUP(B33,Celkove!$B$6:$M$71,12,FALSE)),"Neni seznamu!",""))</f>
      </c>
    </row>
    <row r="34" spans="1:19" ht="12.75">
      <c r="A34" s="31">
        <v>30</v>
      </c>
      <c r="B34" s="142" t="s">
        <v>71</v>
      </c>
      <c r="C34" s="143"/>
      <c r="D34" s="144">
        <v>160</v>
      </c>
      <c r="E34" s="145">
        <v>212</v>
      </c>
      <c r="F34" s="145">
        <v>176</v>
      </c>
      <c r="G34" s="146">
        <v>158</v>
      </c>
      <c r="H34" s="147"/>
      <c r="I34" s="148"/>
      <c r="J34" s="149"/>
      <c r="K34" s="148"/>
      <c r="L34" s="146"/>
      <c r="M34" s="151"/>
      <c r="N34" s="152">
        <v>0</v>
      </c>
      <c r="O34" s="139">
        <v>706</v>
      </c>
      <c r="P34" s="140">
        <v>176.5</v>
      </c>
      <c r="Q34" s="141">
        <v>7</v>
      </c>
      <c r="R34" s="141">
        <v>7</v>
      </c>
      <c r="S34" s="183">
        <f>IF(B34="","",IF(ISNA(VLOOKUP(B34,Celkove!$B$6:$M$71,12,FALSE)),"Neni seznamu!",""))</f>
      </c>
    </row>
    <row r="35" spans="1:19" ht="12.75">
      <c r="A35" s="31">
        <v>31</v>
      </c>
      <c r="B35" s="142" t="s">
        <v>60</v>
      </c>
      <c r="C35" s="143"/>
      <c r="D35" s="144">
        <v>160</v>
      </c>
      <c r="E35" s="145">
        <v>186</v>
      </c>
      <c r="F35" s="145">
        <v>224</v>
      </c>
      <c r="G35" s="146">
        <v>117</v>
      </c>
      <c r="H35" s="147"/>
      <c r="I35" s="148"/>
      <c r="J35" s="149"/>
      <c r="K35" s="148"/>
      <c r="L35" s="146"/>
      <c r="M35" s="151">
        <v>224</v>
      </c>
      <c r="N35" s="152">
        <v>0</v>
      </c>
      <c r="O35" s="139">
        <v>687</v>
      </c>
      <c r="P35" s="140">
        <v>171.75</v>
      </c>
      <c r="Q35" s="141">
        <v>6</v>
      </c>
      <c r="R35" s="141">
        <v>6</v>
      </c>
      <c r="S35" s="183">
        <f>IF(B35="","",IF(ISNA(VLOOKUP(B35,Celkove!$B$6:$M$71,12,FALSE)),"Neni seznamu!",""))</f>
      </c>
    </row>
    <row r="36" spans="1:19" ht="12.75">
      <c r="A36" s="31">
        <v>32</v>
      </c>
      <c r="B36" s="142" t="s">
        <v>51</v>
      </c>
      <c r="C36" s="143"/>
      <c r="D36" s="144">
        <v>165</v>
      </c>
      <c r="E36" s="145">
        <v>183</v>
      </c>
      <c r="F36" s="145">
        <v>180</v>
      </c>
      <c r="G36" s="146">
        <v>156</v>
      </c>
      <c r="H36" s="147"/>
      <c r="I36" s="148"/>
      <c r="J36" s="149"/>
      <c r="K36" s="148"/>
      <c r="L36" s="146"/>
      <c r="M36" s="151"/>
      <c r="N36" s="152">
        <v>0</v>
      </c>
      <c r="O36" s="139">
        <v>684</v>
      </c>
      <c r="P36" s="140">
        <v>171</v>
      </c>
      <c r="Q36" s="141">
        <v>5</v>
      </c>
      <c r="R36" s="141">
        <v>5</v>
      </c>
      <c r="S36" s="183">
        <f>IF(B36="","",IF(ISNA(VLOOKUP(B36,Celkove!$B$6:$M$71,12,FALSE)),"Neni seznamu!",""))</f>
      </c>
    </row>
    <row r="37" spans="1:19" ht="12.75">
      <c r="A37" s="31">
        <v>33</v>
      </c>
      <c r="B37" s="142" t="s">
        <v>72</v>
      </c>
      <c r="C37" s="143"/>
      <c r="D37" s="144">
        <v>150</v>
      </c>
      <c r="E37" s="145">
        <v>192</v>
      </c>
      <c r="F37" s="145">
        <v>163</v>
      </c>
      <c r="G37" s="146">
        <v>164</v>
      </c>
      <c r="H37" s="147"/>
      <c r="I37" s="148"/>
      <c r="J37" s="149"/>
      <c r="K37" s="148"/>
      <c r="L37" s="146"/>
      <c r="M37" s="151">
        <v>192</v>
      </c>
      <c r="N37" s="152">
        <v>0</v>
      </c>
      <c r="O37" s="139">
        <v>669</v>
      </c>
      <c r="P37" s="140">
        <v>167.25</v>
      </c>
      <c r="Q37" s="141">
        <v>4</v>
      </c>
      <c r="R37" s="141">
        <v>4</v>
      </c>
      <c r="S37" s="183">
        <f>IF(B37="","",IF(ISNA(VLOOKUP(B37,Celkove!$B$6:$M$71,12,FALSE)),"Neni seznamu!",""))</f>
      </c>
    </row>
    <row r="38" spans="1:19" ht="12.75">
      <c r="A38" s="31">
        <v>34</v>
      </c>
      <c r="B38" s="142" t="s">
        <v>73</v>
      </c>
      <c r="C38" s="143"/>
      <c r="D38" s="144">
        <v>185</v>
      </c>
      <c r="E38" s="145">
        <v>159</v>
      </c>
      <c r="F38" s="145">
        <v>164</v>
      </c>
      <c r="G38" s="146">
        <v>138</v>
      </c>
      <c r="H38" s="147"/>
      <c r="I38" s="148"/>
      <c r="J38" s="149"/>
      <c r="K38" s="148"/>
      <c r="L38" s="146"/>
      <c r="M38" s="151">
        <v>185</v>
      </c>
      <c r="N38" s="152">
        <v>0</v>
      </c>
      <c r="O38" s="139">
        <v>646</v>
      </c>
      <c r="P38" s="140">
        <v>161.5</v>
      </c>
      <c r="Q38" s="141">
        <v>3</v>
      </c>
      <c r="R38" s="141">
        <v>3</v>
      </c>
      <c r="S38" s="183">
        <f>IF(B38="","",IF(ISNA(VLOOKUP(B38,Celkove!$B$6:$M$71,12,FALSE)),"Neni seznamu!",""))</f>
      </c>
    </row>
    <row r="39" spans="1:19" ht="12.75">
      <c r="A39" s="31">
        <v>35</v>
      </c>
      <c r="B39" s="142" t="s">
        <v>11</v>
      </c>
      <c r="C39" s="143"/>
      <c r="D39" s="144">
        <v>135</v>
      </c>
      <c r="E39" s="145">
        <v>135</v>
      </c>
      <c r="F39" s="145">
        <v>184</v>
      </c>
      <c r="G39" s="146">
        <v>181</v>
      </c>
      <c r="H39" s="147"/>
      <c r="I39" s="148"/>
      <c r="J39" s="149"/>
      <c r="K39" s="148"/>
      <c r="L39" s="146"/>
      <c r="M39" s="151"/>
      <c r="N39" s="152">
        <v>0</v>
      </c>
      <c r="O39" s="139">
        <v>635</v>
      </c>
      <c r="P39" s="140">
        <v>158.75</v>
      </c>
      <c r="Q39" s="141">
        <v>2</v>
      </c>
      <c r="R39" s="141">
        <v>2</v>
      </c>
      <c r="S39" s="183">
        <f>IF(B39="","",IF(ISNA(VLOOKUP(B39,Celkove!$B$6:$M$71,12,FALSE)),"Neni seznamu!",""))</f>
      </c>
    </row>
    <row r="40" spans="1:19" ht="12.75">
      <c r="A40" s="31">
        <v>36</v>
      </c>
      <c r="B40" s="142" t="s">
        <v>74</v>
      </c>
      <c r="C40" s="143"/>
      <c r="D40" s="144">
        <v>126</v>
      </c>
      <c r="E40" s="145">
        <v>164</v>
      </c>
      <c r="F40" s="145">
        <v>145</v>
      </c>
      <c r="G40" s="146">
        <v>188</v>
      </c>
      <c r="H40" s="147"/>
      <c r="I40" s="148"/>
      <c r="J40" s="149"/>
      <c r="K40" s="148"/>
      <c r="L40" s="146"/>
      <c r="M40" s="151"/>
      <c r="N40" s="152">
        <v>0</v>
      </c>
      <c r="O40" s="139">
        <v>623</v>
      </c>
      <c r="P40" s="140">
        <v>155.75</v>
      </c>
      <c r="Q40" s="141">
        <v>1</v>
      </c>
      <c r="R40" s="141">
        <v>1</v>
      </c>
      <c r="S40" s="183">
        <f>IF(B40="","",IF(ISNA(VLOOKUP(B40,Celkove!$B$6:$M$71,12,FALSE)),"Neni seznamu!",""))</f>
      </c>
    </row>
    <row r="41" spans="1:19" ht="12.75">
      <c r="A41" s="33">
        <v>37</v>
      </c>
      <c r="B41" s="142"/>
      <c r="C41" s="143"/>
      <c r="D41" s="144"/>
      <c r="E41" s="145"/>
      <c r="F41" s="145"/>
      <c r="G41" s="146"/>
      <c r="H41" s="147"/>
      <c r="I41" s="148"/>
      <c r="J41" s="149"/>
      <c r="K41" s="148"/>
      <c r="L41" s="146"/>
      <c r="M41" s="151">
        <v>0</v>
      </c>
      <c r="N41" s="152">
        <v>0</v>
      </c>
      <c r="O41" s="139">
        <v>0</v>
      </c>
      <c r="P41" s="140" t="s">
        <v>64</v>
      </c>
      <c r="Q41" s="141">
        <v>0</v>
      </c>
      <c r="R41" s="141">
        <v>0</v>
      </c>
      <c r="S41" s="183">
        <f>IF(B41="","",IF(ISNA(VLOOKUP(B41,Celkove!$B$6:$M$71,12,FALSE)),"Neni seznamu!",""))</f>
      </c>
    </row>
    <row r="42" spans="1:19" ht="12.75">
      <c r="A42" s="34">
        <v>38</v>
      </c>
      <c r="B42" s="142"/>
      <c r="C42" s="143"/>
      <c r="D42" s="144"/>
      <c r="E42" s="145"/>
      <c r="F42" s="145"/>
      <c r="G42" s="146"/>
      <c r="H42" s="147"/>
      <c r="I42" s="148"/>
      <c r="J42" s="149"/>
      <c r="K42" s="148"/>
      <c r="L42" s="146"/>
      <c r="M42" s="151">
        <v>0</v>
      </c>
      <c r="N42" s="152">
        <v>0</v>
      </c>
      <c r="O42" s="139">
        <v>0</v>
      </c>
      <c r="P42" s="140" t="s">
        <v>64</v>
      </c>
      <c r="Q42" s="141">
        <v>0</v>
      </c>
      <c r="R42" s="141">
        <v>0</v>
      </c>
      <c r="S42" s="183">
        <f>IF(B42="","",IF(ISNA(VLOOKUP(B42,Celkove!$B$6:$M$71,12,FALSE)),"Neni seznamu!",""))</f>
      </c>
    </row>
    <row r="43" spans="1:19" ht="12.75">
      <c r="A43" s="34">
        <v>39</v>
      </c>
      <c r="B43" s="142"/>
      <c r="C43" s="143"/>
      <c r="D43" s="144"/>
      <c r="E43" s="145"/>
      <c r="F43" s="145"/>
      <c r="G43" s="146"/>
      <c r="H43" s="147"/>
      <c r="I43" s="148"/>
      <c r="J43" s="149"/>
      <c r="K43" s="148"/>
      <c r="L43" s="146"/>
      <c r="M43" s="151">
        <v>0</v>
      </c>
      <c r="N43" s="152">
        <v>0</v>
      </c>
      <c r="O43" s="139">
        <v>0</v>
      </c>
      <c r="P43" s="140" t="s">
        <v>64</v>
      </c>
      <c r="Q43" s="141">
        <v>0</v>
      </c>
      <c r="R43" s="141">
        <v>0</v>
      </c>
      <c r="S43" s="183">
        <f>IF(B43="","",IF(ISNA(VLOOKUP(B43,Celkove!$B$6:$M$71,12,FALSE)),"Neni seznamu!",""))</f>
      </c>
    </row>
    <row r="44" spans="1:19" ht="12.75">
      <c r="A44" s="34">
        <v>40</v>
      </c>
      <c r="B44" s="142"/>
      <c r="C44" s="143"/>
      <c r="D44" s="144"/>
      <c r="E44" s="145"/>
      <c r="F44" s="145"/>
      <c r="G44" s="146"/>
      <c r="H44" s="147"/>
      <c r="I44" s="148"/>
      <c r="J44" s="149"/>
      <c r="K44" s="148"/>
      <c r="L44" s="146"/>
      <c r="M44" s="151">
        <v>0</v>
      </c>
      <c r="N44" s="152">
        <v>0</v>
      </c>
      <c r="O44" s="139">
        <v>0</v>
      </c>
      <c r="P44" s="140" t="s">
        <v>64</v>
      </c>
      <c r="Q44" s="141">
        <v>0</v>
      </c>
      <c r="R44" s="141">
        <v>0</v>
      </c>
      <c r="S44" s="183">
        <f>IF(B44="","",IF(ISNA(VLOOKUP(B44,Celkove!$B$6:$M$71,12,FALSE)),"Neni seznamu!",""))</f>
      </c>
    </row>
    <row r="45" spans="1:19" ht="13.5" thickBot="1">
      <c r="A45" s="115">
        <v>41</v>
      </c>
      <c r="B45" s="153"/>
      <c r="C45" s="154"/>
      <c r="D45" s="155"/>
      <c r="E45" s="156"/>
      <c r="F45" s="156"/>
      <c r="G45" s="157"/>
      <c r="H45" s="166"/>
      <c r="I45" s="158"/>
      <c r="J45" s="159"/>
      <c r="K45" s="158"/>
      <c r="L45" s="157"/>
      <c r="M45" s="161">
        <v>0</v>
      </c>
      <c r="N45" s="162">
        <v>0</v>
      </c>
      <c r="O45" s="167">
        <v>0</v>
      </c>
      <c r="P45" s="168" t="s">
        <v>64</v>
      </c>
      <c r="Q45" s="169">
        <v>0</v>
      </c>
      <c r="R45" s="169">
        <v>0</v>
      </c>
      <c r="S45" s="183">
        <f>IF(B45="","",IF(ISNA(VLOOKUP(B45,Celkove!$B$6:$M$71,12,FALSE)),"Neni seznamu!",""))</f>
      </c>
    </row>
    <row r="46" spans="1:19" ht="12.75">
      <c r="A46" s="34">
        <v>42</v>
      </c>
      <c r="B46" s="170"/>
      <c r="C46" s="171"/>
      <c r="D46" s="172"/>
      <c r="E46" s="173"/>
      <c r="F46" s="173"/>
      <c r="G46" s="136"/>
      <c r="H46" s="132"/>
      <c r="I46" s="133"/>
      <c r="J46" s="134"/>
      <c r="K46" s="133"/>
      <c r="L46" s="136"/>
      <c r="M46" s="137">
        <v>0</v>
      </c>
      <c r="N46" s="138">
        <v>0</v>
      </c>
      <c r="O46" s="174">
        <v>0</v>
      </c>
      <c r="P46" s="175" t="s">
        <v>64</v>
      </c>
      <c r="Q46" s="176">
        <v>0</v>
      </c>
      <c r="R46" s="177">
        <v>0</v>
      </c>
      <c r="S46" s="183">
        <f>IF(B46="","",IF(ISNA(VLOOKUP(B46,Celkove!$B$6:$M$71,12,FALSE)),"Neni seznamu!",""))</f>
      </c>
    </row>
    <row r="47" spans="1:19" ht="12.75">
      <c r="A47" s="34">
        <v>43</v>
      </c>
      <c r="B47" s="142"/>
      <c r="C47" s="143"/>
      <c r="D47" s="144"/>
      <c r="E47" s="145"/>
      <c r="F47" s="145"/>
      <c r="G47" s="146"/>
      <c r="H47" s="147"/>
      <c r="I47" s="148"/>
      <c r="J47" s="149"/>
      <c r="K47" s="148"/>
      <c r="L47" s="146"/>
      <c r="M47" s="151">
        <v>0</v>
      </c>
      <c r="N47" s="152">
        <v>0</v>
      </c>
      <c r="O47" s="139">
        <v>0</v>
      </c>
      <c r="P47" s="140" t="s">
        <v>64</v>
      </c>
      <c r="Q47" s="141">
        <v>0</v>
      </c>
      <c r="R47" s="178">
        <v>0</v>
      </c>
      <c r="S47" s="183">
        <f>IF(B47="","",IF(ISNA(VLOOKUP(B47,Celkove!$B$6:$M$71,12,FALSE)),"Neni seznamu!",""))</f>
      </c>
    </row>
    <row r="48" spans="1:19" ht="12.75">
      <c r="A48" s="34">
        <v>44</v>
      </c>
      <c r="B48" s="142"/>
      <c r="C48" s="143"/>
      <c r="D48" s="144"/>
      <c r="E48" s="145"/>
      <c r="F48" s="145"/>
      <c r="G48" s="146"/>
      <c r="H48" s="147"/>
      <c r="I48" s="148"/>
      <c r="J48" s="149"/>
      <c r="K48" s="148"/>
      <c r="L48" s="146"/>
      <c r="M48" s="151">
        <v>0</v>
      </c>
      <c r="N48" s="152">
        <v>0</v>
      </c>
      <c r="O48" s="139">
        <v>0</v>
      </c>
      <c r="P48" s="140" t="s">
        <v>64</v>
      </c>
      <c r="Q48" s="141">
        <v>0</v>
      </c>
      <c r="R48" s="178">
        <v>0</v>
      </c>
      <c r="S48" s="183">
        <f>IF(B48="","",IF(ISNA(VLOOKUP(B48,Celkove!$B$6:$M$71,12,FALSE)),"Neni seznamu!",""))</f>
      </c>
    </row>
    <row r="49" spans="1:19" ht="12.75">
      <c r="A49" s="34">
        <v>45</v>
      </c>
      <c r="B49" s="142"/>
      <c r="C49" s="143"/>
      <c r="D49" s="144"/>
      <c r="E49" s="145"/>
      <c r="F49" s="145"/>
      <c r="G49" s="146"/>
      <c r="H49" s="147"/>
      <c r="I49" s="148"/>
      <c r="J49" s="149"/>
      <c r="K49" s="148"/>
      <c r="L49" s="146"/>
      <c r="M49" s="151">
        <v>0</v>
      </c>
      <c r="N49" s="152">
        <v>0</v>
      </c>
      <c r="O49" s="139">
        <v>0</v>
      </c>
      <c r="P49" s="140" t="s">
        <v>64</v>
      </c>
      <c r="Q49" s="141">
        <v>0</v>
      </c>
      <c r="R49" s="178">
        <v>0</v>
      </c>
      <c r="S49" s="183">
        <f>IF(B49="","",IF(ISNA(VLOOKUP(B49,Celkove!$B$6:$M$71,12,FALSE)),"Neni seznamu!",""))</f>
      </c>
    </row>
    <row r="50" spans="1:19" ht="12.75">
      <c r="A50" s="34">
        <v>46</v>
      </c>
      <c r="B50" s="142"/>
      <c r="C50" s="143"/>
      <c r="D50" s="144"/>
      <c r="E50" s="145"/>
      <c r="F50" s="145"/>
      <c r="G50" s="146"/>
      <c r="H50" s="147"/>
      <c r="I50" s="148"/>
      <c r="J50" s="149"/>
      <c r="K50" s="148"/>
      <c r="L50" s="146"/>
      <c r="M50" s="151">
        <v>0</v>
      </c>
      <c r="N50" s="152">
        <v>0</v>
      </c>
      <c r="O50" s="139">
        <v>0</v>
      </c>
      <c r="P50" s="140" t="s">
        <v>64</v>
      </c>
      <c r="Q50" s="141">
        <v>0</v>
      </c>
      <c r="R50" s="178">
        <v>0</v>
      </c>
      <c r="S50" s="183">
        <f>IF(B50="","",IF(ISNA(VLOOKUP(B50,Celkove!$B$6:$M$71,12,FALSE)),"Neni seznamu!",""))</f>
      </c>
    </row>
    <row r="51" spans="1:19" ht="12.75">
      <c r="A51" s="34">
        <v>47</v>
      </c>
      <c r="B51" s="142"/>
      <c r="C51" s="143"/>
      <c r="D51" s="144"/>
      <c r="E51" s="145"/>
      <c r="F51" s="145"/>
      <c r="G51" s="146"/>
      <c r="H51" s="147"/>
      <c r="I51" s="148"/>
      <c r="J51" s="149"/>
      <c r="K51" s="148"/>
      <c r="L51" s="146"/>
      <c r="M51" s="151">
        <v>0</v>
      </c>
      <c r="N51" s="152">
        <v>0</v>
      </c>
      <c r="O51" s="139">
        <v>0</v>
      </c>
      <c r="P51" s="140" t="s">
        <v>64</v>
      </c>
      <c r="Q51" s="141">
        <v>0</v>
      </c>
      <c r="R51" s="178">
        <v>0</v>
      </c>
      <c r="S51" s="183">
        <f>IF(B51="","",IF(ISNA(VLOOKUP(B51,Celkove!$B$6:$M$71,12,FALSE)),"Neni seznamu!",""))</f>
      </c>
    </row>
    <row r="52" spans="1:19" ht="13.5" thickBot="1">
      <c r="A52" s="34">
        <v>48</v>
      </c>
      <c r="B52" s="153"/>
      <c r="C52" s="154"/>
      <c r="D52" s="155"/>
      <c r="E52" s="156"/>
      <c r="F52" s="156"/>
      <c r="G52" s="157"/>
      <c r="H52" s="166"/>
      <c r="I52" s="158"/>
      <c r="J52" s="159"/>
      <c r="K52" s="158"/>
      <c r="L52" s="157"/>
      <c r="M52" s="161">
        <v>0</v>
      </c>
      <c r="N52" s="162">
        <v>0</v>
      </c>
      <c r="O52" s="163">
        <v>0</v>
      </c>
      <c r="P52" s="164" t="s">
        <v>64</v>
      </c>
      <c r="Q52" s="165">
        <v>0</v>
      </c>
      <c r="R52" s="179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11" operator="equal" stopIfTrue="1">
      <formula>$D$3</formula>
    </cfRule>
    <cfRule type="cellIs" priority="12" dxfId="10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11" operator="equal" stopIfTrue="1">
      <formula>$D$3</formula>
    </cfRule>
    <cfRule type="cellIs" priority="9" dxfId="10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11" operator="equal" stopIfTrue="1">
      <formula>$D$3</formula>
    </cfRule>
    <cfRule type="cellIs" priority="6" dxfId="10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11" operator="equal" stopIfTrue="1">
      <formula>$D$3</formula>
    </cfRule>
    <cfRule type="cellIs" priority="3" dxfId="10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4"/>
  <sheetViews>
    <sheetView showZeros="0" zoomScalePageLayoutView="0" workbookViewId="0" topLeftCell="A1">
      <selection activeCell="W17" sqref="W17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79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 t="s">
        <v>13</v>
      </c>
      <c r="C5" s="44"/>
      <c r="D5" s="45">
        <v>198</v>
      </c>
      <c r="E5" s="46">
        <v>218</v>
      </c>
      <c r="F5" s="46">
        <v>201</v>
      </c>
      <c r="G5" s="121">
        <v>207</v>
      </c>
      <c r="H5" s="116" t="s">
        <v>47</v>
      </c>
      <c r="I5" s="47">
        <v>218</v>
      </c>
      <c r="J5" s="48">
        <v>147</v>
      </c>
      <c r="K5" s="49">
        <v>230</v>
      </c>
      <c r="L5" s="112">
        <v>290</v>
      </c>
      <c r="M5" s="109"/>
      <c r="N5" s="50">
        <v>520</v>
      </c>
      <c r="O5" s="51">
        <v>1709</v>
      </c>
      <c r="P5" s="52">
        <v>213.625</v>
      </c>
      <c r="Q5" s="53">
        <v>37</v>
      </c>
      <c r="R5" s="53">
        <v>60</v>
      </c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 t="s">
        <v>21</v>
      </c>
      <c r="C6" s="55"/>
      <c r="D6" s="56">
        <v>209</v>
      </c>
      <c r="E6" s="57">
        <v>194</v>
      </c>
      <c r="F6" s="57">
        <v>205</v>
      </c>
      <c r="G6" s="122">
        <v>215</v>
      </c>
      <c r="H6" s="117" t="s">
        <v>47</v>
      </c>
      <c r="I6" s="58">
        <v>153</v>
      </c>
      <c r="J6" s="59">
        <v>247</v>
      </c>
      <c r="K6" s="60">
        <v>235</v>
      </c>
      <c r="L6" s="113">
        <v>252</v>
      </c>
      <c r="M6" s="110"/>
      <c r="N6" s="61">
        <v>487</v>
      </c>
      <c r="O6" s="51">
        <v>1710</v>
      </c>
      <c r="P6" s="52">
        <v>213.75</v>
      </c>
      <c r="Q6" s="53">
        <v>36</v>
      </c>
      <c r="R6" s="53">
        <v>55</v>
      </c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 t="s">
        <v>9</v>
      </c>
      <c r="C7" s="55"/>
      <c r="D7" s="56">
        <v>275</v>
      </c>
      <c r="E7" s="57">
        <v>244</v>
      </c>
      <c r="F7" s="57">
        <v>164</v>
      </c>
      <c r="G7" s="122">
        <v>185</v>
      </c>
      <c r="H7" s="117" t="s">
        <v>47</v>
      </c>
      <c r="I7" s="58">
        <v>171</v>
      </c>
      <c r="J7" s="59">
        <v>190</v>
      </c>
      <c r="K7" s="60">
        <v>256</v>
      </c>
      <c r="L7" s="113">
        <v>215</v>
      </c>
      <c r="M7" s="110"/>
      <c r="N7" s="61">
        <v>471</v>
      </c>
      <c r="O7" s="51">
        <v>1700</v>
      </c>
      <c r="P7" s="52">
        <v>212.5</v>
      </c>
      <c r="Q7" s="53">
        <v>35</v>
      </c>
      <c r="R7" s="53">
        <v>50</v>
      </c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 t="s">
        <v>70</v>
      </c>
      <c r="C8" s="55"/>
      <c r="D8" s="56">
        <v>222</v>
      </c>
      <c r="E8" s="57">
        <v>200</v>
      </c>
      <c r="F8" s="57">
        <v>211</v>
      </c>
      <c r="G8" s="122">
        <v>205</v>
      </c>
      <c r="H8" s="117" t="s">
        <v>47</v>
      </c>
      <c r="I8" s="58">
        <v>192</v>
      </c>
      <c r="J8" s="59">
        <v>244</v>
      </c>
      <c r="K8" s="60">
        <v>210</v>
      </c>
      <c r="L8" s="113">
        <v>255</v>
      </c>
      <c r="M8" s="110"/>
      <c r="N8" s="61">
        <v>465</v>
      </c>
      <c r="O8" s="51">
        <v>1739</v>
      </c>
      <c r="P8" s="52">
        <v>217.375</v>
      </c>
      <c r="Q8" s="53">
        <v>34</v>
      </c>
      <c r="R8" s="53">
        <v>45</v>
      </c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 t="s">
        <v>67</v>
      </c>
      <c r="C9" s="55"/>
      <c r="D9" s="56">
        <v>275</v>
      </c>
      <c r="E9" s="57">
        <v>181</v>
      </c>
      <c r="F9" s="57">
        <v>265</v>
      </c>
      <c r="G9" s="122">
        <v>160</v>
      </c>
      <c r="H9" s="117" t="s">
        <v>47</v>
      </c>
      <c r="I9" s="58">
        <v>201</v>
      </c>
      <c r="J9" s="59">
        <v>268</v>
      </c>
      <c r="K9" s="60">
        <v>234</v>
      </c>
      <c r="L9" s="113">
        <v>205</v>
      </c>
      <c r="M9" s="110"/>
      <c r="N9" s="61">
        <v>439</v>
      </c>
      <c r="O9" s="51">
        <v>1789</v>
      </c>
      <c r="P9" s="52">
        <v>223.625</v>
      </c>
      <c r="Q9" s="53">
        <v>33</v>
      </c>
      <c r="R9" s="53">
        <v>42</v>
      </c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 t="s">
        <v>20</v>
      </c>
      <c r="C10" s="55"/>
      <c r="D10" s="56">
        <v>194</v>
      </c>
      <c r="E10" s="57">
        <v>268</v>
      </c>
      <c r="F10" s="57">
        <v>188</v>
      </c>
      <c r="G10" s="122">
        <v>198</v>
      </c>
      <c r="H10" s="117" t="s">
        <v>47</v>
      </c>
      <c r="I10" s="58">
        <v>177</v>
      </c>
      <c r="J10" s="59">
        <v>187</v>
      </c>
      <c r="K10" s="60">
        <v>164</v>
      </c>
      <c r="L10" s="113">
        <v>265</v>
      </c>
      <c r="M10" s="110"/>
      <c r="N10" s="61">
        <v>429</v>
      </c>
      <c r="O10" s="51">
        <v>1641</v>
      </c>
      <c r="P10" s="52">
        <v>205.125</v>
      </c>
      <c r="Q10" s="53">
        <v>32</v>
      </c>
      <c r="R10" s="53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63" t="s">
        <v>54</v>
      </c>
      <c r="C11" s="55"/>
      <c r="D11" s="56">
        <v>188</v>
      </c>
      <c r="E11" s="57">
        <v>195</v>
      </c>
      <c r="F11" s="57">
        <v>231</v>
      </c>
      <c r="G11" s="122">
        <v>233</v>
      </c>
      <c r="H11" s="117" t="s">
        <v>47</v>
      </c>
      <c r="I11" s="58">
        <v>264</v>
      </c>
      <c r="J11" s="59">
        <v>187</v>
      </c>
      <c r="K11" s="60">
        <v>202</v>
      </c>
      <c r="L11" s="113">
        <v>213</v>
      </c>
      <c r="M11" s="110">
        <v>264</v>
      </c>
      <c r="N11" s="61">
        <v>415</v>
      </c>
      <c r="O11" s="51">
        <v>1713</v>
      </c>
      <c r="P11" s="52">
        <v>214.125</v>
      </c>
      <c r="Q11" s="53">
        <v>31</v>
      </c>
      <c r="R11" s="53">
        <v>36</v>
      </c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 t="s">
        <v>55</v>
      </c>
      <c r="C12" s="55"/>
      <c r="D12" s="56">
        <v>211</v>
      </c>
      <c r="E12" s="57">
        <v>199</v>
      </c>
      <c r="F12" s="57">
        <v>146</v>
      </c>
      <c r="G12" s="122">
        <v>190</v>
      </c>
      <c r="H12" s="117" t="s">
        <v>47</v>
      </c>
      <c r="I12" s="58">
        <v>230</v>
      </c>
      <c r="J12" s="59">
        <v>242</v>
      </c>
      <c r="K12" s="60">
        <v>191</v>
      </c>
      <c r="L12" s="113">
        <v>204</v>
      </c>
      <c r="M12" s="110"/>
      <c r="N12" s="61">
        <v>395</v>
      </c>
      <c r="O12" s="51">
        <v>1218</v>
      </c>
      <c r="P12" s="52">
        <v>201.625</v>
      </c>
      <c r="Q12" s="53">
        <v>30</v>
      </c>
      <c r="R12" s="53">
        <v>34</v>
      </c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 t="s">
        <v>22</v>
      </c>
      <c r="C13" s="55"/>
      <c r="D13" s="56">
        <v>265</v>
      </c>
      <c r="E13" s="57">
        <v>238</v>
      </c>
      <c r="F13" s="57">
        <v>197</v>
      </c>
      <c r="G13" s="122">
        <v>222</v>
      </c>
      <c r="H13" s="117" t="s">
        <v>47</v>
      </c>
      <c r="I13" s="58">
        <v>209</v>
      </c>
      <c r="J13" s="59">
        <v>252</v>
      </c>
      <c r="K13" s="60">
        <v>162</v>
      </c>
      <c r="L13" s="113">
        <v>226</v>
      </c>
      <c r="M13" s="110"/>
      <c r="N13" s="61">
        <v>388</v>
      </c>
      <c r="O13" s="51">
        <v>1771</v>
      </c>
      <c r="P13" s="52">
        <v>221.375</v>
      </c>
      <c r="Q13" s="53">
        <v>29</v>
      </c>
      <c r="R13" s="53">
        <v>32</v>
      </c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 t="s">
        <v>52</v>
      </c>
      <c r="C14" s="55"/>
      <c r="D14" s="56">
        <v>225</v>
      </c>
      <c r="E14" s="57">
        <v>208</v>
      </c>
      <c r="F14" s="57">
        <v>245</v>
      </c>
      <c r="G14" s="122">
        <v>168</v>
      </c>
      <c r="H14" s="117" t="s">
        <v>47</v>
      </c>
      <c r="I14" s="58">
        <v>300</v>
      </c>
      <c r="J14" s="59">
        <v>209</v>
      </c>
      <c r="K14" s="60">
        <v>194</v>
      </c>
      <c r="L14" s="113">
        <v>194</v>
      </c>
      <c r="M14" s="110"/>
      <c r="N14" s="61">
        <v>388</v>
      </c>
      <c r="O14" s="51">
        <v>1743</v>
      </c>
      <c r="P14" s="52">
        <v>217.875</v>
      </c>
      <c r="Q14" s="53">
        <v>28</v>
      </c>
      <c r="R14" s="53">
        <v>30</v>
      </c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 t="s">
        <v>48</v>
      </c>
      <c r="C15" s="55"/>
      <c r="D15" s="56">
        <v>196</v>
      </c>
      <c r="E15" s="57">
        <v>234</v>
      </c>
      <c r="F15" s="57">
        <v>208</v>
      </c>
      <c r="G15" s="122">
        <v>209</v>
      </c>
      <c r="H15" s="117" t="s">
        <v>47</v>
      </c>
      <c r="I15" s="58">
        <v>241</v>
      </c>
      <c r="J15" s="59">
        <v>234</v>
      </c>
      <c r="K15" s="60">
        <v>168</v>
      </c>
      <c r="L15" s="113">
        <v>217</v>
      </c>
      <c r="M15" s="110"/>
      <c r="N15" s="61">
        <v>385</v>
      </c>
      <c r="O15" s="51">
        <v>1707</v>
      </c>
      <c r="P15" s="52">
        <v>213.375</v>
      </c>
      <c r="Q15" s="53">
        <v>27</v>
      </c>
      <c r="R15" s="53">
        <v>28</v>
      </c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 t="s">
        <v>69</v>
      </c>
      <c r="C16" s="66"/>
      <c r="D16" s="67">
        <v>186</v>
      </c>
      <c r="E16" s="68">
        <v>221</v>
      </c>
      <c r="F16" s="68">
        <v>234</v>
      </c>
      <c r="G16" s="123">
        <v>158</v>
      </c>
      <c r="H16" s="117" t="s">
        <v>47</v>
      </c>
      <c r="I16" s="69">
        <v>188</v>
      </c>
      <c r="J16" s="70">
        <v>147</v>
      </c>
      <c r="K16" s="71">
        <v>171</v>
      </c>
      <c r="L16" s="114">
        <v>165</v>
      </c>
      <c r="M16" s="111">
        <v>234</v>
      </c>
      <c r="N16" s="72">
        <v>336</v>
      </c>
      <c r="O16" s="73">
        <v>1470</v>
      </c>
      <c r="P16" s="74">
        <v>183.75</v>
      </c>
      <c r="Q16" s="75">
        <v>26</v>
      </c>
      <c r="R16" s="75">
        <v>26</v>
      </c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 t="s">
        <v>25</v>
      </c>
      <c r="C17" s="44"/>
      <c r="D17" s="45">
        <v>208</v>
      </c>
      <c r="E17" s="46">
        <v>278</v>
      </c>
      <c r="F17" s="46">
        <v>239</v>
      </c>
      <c r="G17" s="124">
        <v>241</v>
      </c>
      <c r="H17" s="117" t="s">
        <v>47</v>
      </c>
      <c r="I17" s="47">
        <v>191</v>
      </c>
      <c r="J17" s="48">
        <v>250</v>
      </c>
      <c r="K17" s="49"/>
      <c r="L17" s="112"/>
      <c r="M17" s="109"/>
      <c r="N17" s="50">
        <v>0</v>
      </c>
      <c r="O17" s="51">
        <v>1407</v>
      </c>
      <c r="P17" s="52">
        <v>234.5</v>
      </c>
      <c r="Q17" s="53">
        <v>25</v>
      </c>
      <c r="R17" s="53">
        <v>24</v>
      </c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3" t="s">
        <v>68</v>
      </c>
      <c r="C18" s="55" t="s">
        <v>46</v>
      </c>
      <c r="D18" s="56">
        <v>249</v>
      </c>
      <c r="E18" s="57">
        <v>243</v>
      </c>
      <c r="F18" s="57">
        <v>169</v>
      </c>
      <c r="G18" s="122">
        <v>162</v>
      </c>
      <c r="H18" s="117" t="s">
        <v>47</v>
      </c>
      <c r="I18" s="58">
        <v>168</v>
      </c>
      <c r="J18" s="59">
        <v>246</v>
      </c>
      <c r="K18" s="60"/>
      <c r="L18" s="113"/>
      <c r="M18" s="110"/>
      <c r="N18" s="61">
        <v>0</v>
      </c>
      <c r="O18" s="51">
        <v>1237</v>
      </c>
      <c r="P18" s="52">
        <v>206.16666666666666</v>
      </c>
      <c r="Q18" s="53">
        <v>24</v>
      </c>
      <c r="R18" s="53">
        <v>23</v>
      </c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 t="s">
        <v>24</v>
      </c>
      <c r="C19" s="55"/>
      <c r="D19" s="56">
        <v>173</v>
      </c>
      <c r="E19" s="57">
        <v>204</v>
      </c>
      <c r="F19" s="57">
        <v>209</v>
      </c>
      <c r="G19" s="122">
        <v>218</v>
      </c>
      <c r="H19" s="117" t="s">
        <v>47</v>
      </c>
      <c r="I19" s="58">
        <v>208</v>
      </c>
      <c r="J19" s="59">
        <v>224</v>
      </c>
      <c r="K19" s="60"/>
      <c r="L19" s="113"/>
      <c r="M19" s="110"/>
      <c r="N19" s="61">
        <v>0</v>
      </c>
      <c r="O19" s="51">
        <v>1236</v>
      </c>
      <c r="P19" s="52">
        <v>206</v>
      </c>
      <c r="Q19" s="53">
        <v>23</v>
      </c>
      <c r="R19" s="53">
        <v>22</v>
      </c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 t="s">
        <v>50</v>
      </c>
      <c r="C20" s="55" t="s">
        <v>46</v>
      </c>
      <c r="D20" s="56">
        <v>210</v>
      </c>
      <c r="E20" s="57">
        <v>131</v>
      </c>
      <c r="F20" s="57">
        <v>231</v>
      </c>
      <c r="G20" s="122">
        <v>241</v>
      </c>
      <c r="H20" s="117" t="s">
        <v>47</v>
      </c>
      <c r="I20" s="58">
        <v>152</v>
      </c>
      <c r="J20" s="59">
        <v>255</v>
      </c>
      <c r="K20" s="60"/>
      <c r="L20" s="113"/>
      <c r="M20" s="110"/>
      <c r="N20" s="61">
        <v>0</v>
      </c>
      <c r="O20" s="51">
        <v>1220</v>
      </c>
      <c r="P20" s="52">
        <v>203.33333333333334</v>
      </c>
      <c r="Q20" s="53">
        <v>22</v>
      </c>
      <c r="R20" s="53">
        <v>21</v>
      </c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 t="s">
        <v>75</v>
      </c>
      <c r="C21" s="55"/>
      <c r="D21" s="56">
        <v>233</v>
      </c>
      <c r="E21" s="57">
        <v>212</v>
      </c>
      <c r="F21" s="57">
        <v>208</v>
      </c>
      <c r="G21" s="122">
        <v>189</v>
      </c>
      <c r="H21" s="117" t="s">
        <v>47</v>
      </c>
      <c r="I21" s="58">
        <v>181</v>
      </c>
      <c r="J21" s="59">
        <v>179</v>
      </c>
      <c r="K21" s="60"/>
      <c r="L21" s="113"/>
      <c r="M21" s="110">
        <v>233</v>
      </c>
      <c r="N21" s="61">
        <v>0</v>
      </c>
      <c r="O21" s="51">
        <v>1202</v>
      </c>
      <c r="P21" s="52">
        <v>200.33333333333334</v>
      </c>
      <c r="Q21" s="53">
        <v>21</v>
      </c>
      <c r="R21" s="53">
        <v>20</v>
      </c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 t="s">
        <v>58</v>
      </c>
      <c r="C22" s="77"/>
      <c r="D22" s="56">
        <v>186</v>
      </c>
      <c r="E22" s="57">
        <v>231</v>
      </c>
      <c r="F22" s="57">
        <v>243</v>
      </c>
      <c r="G22" s="122">
        <v>169</v>
      </c>
      <c r="H22" s="117" t="s">
        <v>47</v>
      </c>
      <c r="I22" s="58">
        <v>195</v>
      </c>
      <c r="J22" s="59">
        <v>169</v>
      </c>
      <c r="K22" s="60"/>
      <c r="L22" s="113"/>
      <c r="M22" s="110">
        <v>243</v>
      </c>
      <c r="N22" s="61">
        <v>0</v>
      </c>
      <c r="O22" s="51">
        <v>1193</v>
      </c>
      <c r="P22" s="52">
        <v>198.83333333333334</v>
      </c>
      <c r="Q22" s="53">
        <v>20</v>
      </c>
      <c r="R22" s="53">
        <v>19</v>
      </c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 t="s">
        <v>71</v>
      </c>
      <c r="C23" s="55"/>
      <c r="D23" s="56">
        <v>220</v>
      </c>
      <c r="E23" s="57">
        <v>166</v>
      </c>
      <c r="F23" s="57">
        <v>189</v>
      </c>
      <c r="G23" s="122">
        <v>180</v>
      </c>
      <c r="H23" s="117" t="s">
        <v>47</v>
      </c>
      <c r="I23" s="58">
        <v>226</v>
      </c>
      <c r="J23" s="59">
        <v>209</v>
      </c>
      <c r="K23" s="60"/>
      <c r="L23" s="113"/>
      <c r="M23" s="110"/>
      <c r="N23" s="61">
        <v>0</v>
      </c>
      <c r="O23" s="51">
        <v>1190</v>
      </c>
      <c r="P23" s="52">
        <v>198.33333333333334</v>
      </c>
      <c r="Q23" s="53">
        <v>19</v>
      </c>
      <c r="R23" s="53">
        <v>18</v>
      </c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 t="s">
        <v>10</v>
      </c>
      <c r="C24" s="55"/>
      <c r="D24" s="56">
        <v>119</v>
      </c>
      <c r="E24" s="57">
        <v>220</v>
      </c>
      <c r="F24" s="57">
        <v>278</v>
      </c>
      <c r="G24" s="122">
        <v>194</v>
      </c>
      <c r="H24" s="117" t="s">
        <v>47</v>
      </c>
      <c r="I24" s="58">
        <v>228</v>
      </c>
      <c r="J24" s="59">
        <v>146</v>
      </c>
      <c r="K24" s="60"/>
      <c r="L24" s="113"/>
      <c r="M24" s="110"/>
      <c r="N24" s="61">
        <v>0</v>
      </c>
      <c r="O24" s="51">
        <v>1185</v>
      </c>
      <c r="P24" s="52">
        <v>197.5</v>
      </c>
      <c r="Q24" s="53">
        <v>18</v>
      </c>
      <c r="R24" s="53">
        <v>17</v>
      </c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 t="s">
        <v>11</v>
      </c>
      <c r="C25" s="55"/>
      <c r="D25" s="56">
        <v>205</v>
      </c>
      <c r="E25" s="57">
        <v>245</v>
      </c>
      <c r="F25" s="57">
        <v>178</v>
      </c>
      <c r="G25" s="122">
        <v>222</v>
      </c>
      <c r="H25" s="117" t="s">
        <v>47</v>
      </c>
      <c r="I25" s="58">
        <v>154</v>
      </c>
      <c r="J25" s="59">
        <v>156</v>
      </c>
      <c r="K25" s="60"/>
      <c r="L25" s="113"/>
      <c r="M25" s="110"/>
      <c r="N25" s="61">
        <v>0</v>
      </c>
      <c r="O25" s="51">
        <v>1160</v>
      </c>
      <c r="P25" s="52">
        <v>193.33333333333334</v>
      </c>
      <c r="Q25" s="53">
        <v>17</v>
      </c>
      <c r="R25" s="53">
        <v>16</v>
      </c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 t="s">
        <v>18</v>
      </c>
      <c r="C26" s="55"/>
      <c r="D26" s="56">
        <v>198</v>
      </c>
      <c r="E26" s="57">
        <v>175</v>
      </c>
      <c r="F26" s="57">
        <v>200</v>
      </c>
      <c r="G26" s="122">
        <v>230</v>
      </c>
      <c r="H26" s="117" t="s">
        <v>47</v>
      </c>
      <c r="I26" s="58">
        <v>176</v>
      </c>
      <c r="J26" s="59">
        <v>174</v>
      </c>
      <c r="K26" s="60"/>
      <c r="L26" s="113"/>
      <c r="M26" s="110">
        <v>230</v>
      </c>
      <c r="N26" s="61">
        <v>0</v>
      </c>
      <c r="O26" s="51">
        <v>1153</v>
      </c>
      <c r="P26" s="52">
        <v>192.16666666666666</v>
      </c>
      <c r="Q26" s="53">
        <v>16</v>
      </c>
      <c r="R26" s="53">
        <v>15</v>
      </c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 t="s">
        <v>15</v>
      </c>
      <c r="C27" s="55"/>
      <c r="D27" s="56">
        <v>203</v>
      </c>
      <c r="E27" s="57">
        <v>179</v>
      </c>
      <c r="F27" s="57">
        <v>197</v>
      </c>
      <c r="G27" s="122">
        <v>207</v>
      </c>
      <c r="H27" s="117" t="s">
        <v>47</v>
      </c>
      <c r="I27" s="58">
        <v>226</v>
      </c>
      <c r="J27" s="59">
        <v>133</v>
      </c>
      <c r="K27" s="60"/>
      <c r="L27" s="113"/>
      <c r="M27" s="110"/>
      <c r="N27" s="61">
        <v>0</v>
      </c>
      <c r="O27" s="51">
        <v>1145</v>
      </c>
      <c r="P27" s="52">
        <v>190.83333333333334</v>
      </c>
      <c r="Q27" s="53">
        <v>15</v>
      </c>
      <c r="R27" s="53">
        <v>14</v>
      </c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 t="s">
        <v>19</v>
      </c>
      <c r="C28" s="66"/>
      <c r="D28" s="67">
        <v>152</v>
      </c>
      <c r="E28" s="68">
        <v>181</v>
      </c>
      <c r="F28" s="68">
        <v>233</v>
      </c>
      <c r="G28" s="123">
        <v>193</v>
      </c>
      <c r="H28" s="117" t="s">
        <v>47</v>
      </c>
      <c r="I28" s="69">
        <v>186</v>
      </c>
      <c r="J28" s="70">
        <v>168</v>
      </c>
      <c r="K28" s="71"/>
      <c r="L28" s="114"/>
      <c r="M28" s="111"/>
      <c r="N28" s="72">
        <v>0</v>
      </c>
      <c r="O28" s="73">
        <v>1113</v>
      </c>
      <c r="P28" s="74">
        <v>185.5</v>
      </c>
      <c r="Q28" s="75">
        <v>14</v>
      </c>
      <c r="R28" s="75">
        <v>13</v>
      </c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 t="s">
        <v>23</v>
      </c>
      <c r="C29" s="44"/>
      <c r="D29" s="45">
        <v>213</v>
      </c>
      <c r="E29" s="46">
        <v>174</v>
      </c>
      <c r="F29" s="46">
        <v>242</v>
      </c>
      <c r="G29" s="124">
        <v>170</v>
      </c>
      <c r="H29" s="117"/>
      <c r="I29" s="47"/>
      <c r="J29" s="48"/>
      <c r="K29" s="47"/>
      <c r="L29" s="112"/>
      <c r="M29" s="109">
        <v>242</v>
      </c>
      <c r="N29" s="50">
        <v>0</v>
      </c>
      <c r="O29" s="51">
        <v>799</v>
      </c>
      <c r="P29" s="52">
        <v>199.75</v>
      </c>
      <c r="Q29" s="53">
        <v>13</v>
      </c>
      <c r="R29" s="53">
        <v>12</v>
      </c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 t="s">
        <v>57</v>
      </c>
      <c r="C30" s="55"/>
      <c r="D30" s="56">
        <v>180</v>
      </c>
      <c r="E30" s="57">
        <v>222</v>
      </c>
      <c r="F30" s="57">
        <v>180</v>
      </c>
      <c r="G30" s="122">
        <v>163</v>
      </c>
      <c r="H30" s="117" t="s">
        <v>47</v>
      </c>
      <c r="I30" s="58"/>
      <c r="J30" s="59"/>
      <c r="K30" s="58"/>
      <c r="L30" s="113"/>
      <c r="M30" s="110">
        <v>222</v>
      </c>
      <c r="N30" s="61">
        <v>0</v>
      </c>
      <c r="O30" s="51">
        <v>745</v>
      </c>
      <c r="P30" s="52">
        <v>186.25</v>
      </c>
      <c r="Q30" s="53">
        <v>12</v>
      </c>
      <c r="R30" s="53">
        <v>11</v>
      </c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 t="s">
        <v>76</v>
      </c>
      <c r="C31" s="55"/>
      <c r="D31" s="56">
        <v>160</v>
      </c>
      <c r="E31" s="57">
        <v>207</v>
      </c>
      <c r="F31" s="57">
        <v>185</v>
      </c>
      <c r="G31" s="122">
        <v>193</v>
      </c>
      <c r="H31" s="117" t="s">
        <v>47</v>
      </c>
      <c r="I31" s="58"/>
      <c r="J31" s="59"/>
      <c r="K31" s="58"/>
      <c r="L31" s="113"/>
      <c r="M31" s="110"/>
      <c r="N31" s="61">
        <v>0</v>
      </c>
      <c r="O31" s="51">
        <v>745</v>
      </c>
      <c r="P31" s="52">
        <v>186.25</v>
      </c>
      <c r="Q31" s="53">
        <v>11</v>
      </c>
      <c r="R31" s="53">
        <v>10</v>
      </c>
      <c r="S31" s="183">
        <f>IF(B31="","",IF(ISNA(VLOOKUP(B31,Celkove!$B$6:$M$71,12,FALSE)),"Neni seznamu!",""))</f>
      </c>
    </row>
    <row r="32" spans="1:19" ht="12.75">
      <c r="A32" s="31">
        <f t="shared" si="0"/>
        <v>28</v>
      </c>
      <c r="B32" s="62" t="s">
        <v>49</v>
      </c>
      <c r="C32" s="55"/>
      <c r="D32" s="56">
        <v>224</v>
      </c>
      <c r="E32" s="57">
        <v>170</v>
      </c>
      <c r="F32" s="57">
        <v>188</v>
      </c>
      <c r="G32" s="122">
        <v>161</v>
      </c>
      <c r="H32" s="117" t="s">
        <v>47</v>
      </c>
      <c r="I32" s="58"/>
      <c r="J32" s="59"/>
      <c r="K32" s="58"/>
      <c r="L32" s="113"/>
      <c r="M32" s="110"/>
      <c r="N32" s="61">
        <v>0</v>
      </c>
      <c r="O32" s="51">
        <v>743</v>
      </c>
      <c r="P32" s="52">
        <v>185.75</v>
      </c>
      <c r="Q32" s="53">
        <v>10</v>
      </c>
      <c r="R32" s="53">
        <v>9</v>
      </c>
      <c r="S32" s="183">
        <f>IF(B32="","",IF(ISNA(VLOOKUP(B32,Celkove!$B$6:$M$71,12,FALSE)),"Neni seznamu!",""))</f>
      </c>
    </row>
    <row r="33" spans="1:19" ht="12.75">
      <c r="A33" s="31">
        <f t="shared" si="0"/>
        <v>29</v>
      </c>
      <c r="B33" s="54" t="s">
        <v>56</v>
      </c>
      <c r="C33" s="55"/>
      <c r="D33" s="56">
        <v>242</v>
      </c>
      <c r="E33" s="57">
        <v>185</v>
      </c>
      <c r="F33" s="57">
        <v>144</v>
      </c>
      <c r="G33" s="122">
        <v>154</v>
      </c>
      <c r="H33" s="117" t="s">
        <v>47</v>
      </c>
      <c r="I33" s="58"/>
      <c r="J33" s="59"/>
      <c r="K33" s="58"/>
      <c r="L33" s="113"/>
      <c r="M33" s="110">
        <v>242</v>
      </c>
      <c r="N33" s="61">
        <v>0</v>
      </c>
      <c r="O33" s="51">
        <v>725</v>
      </c>
      <c r="P33" s="52">
        <v>181.25</v>
      </c>
      <c r="Q33" s="53">
        <v>9</v>
      </c>
      <c r="R33" s="53">
        <v>8</v>
      </c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 t="s">
        <v>72</v>
      </c>
      <c r="C34" s="55"/>
      <c r="D34" s="56">
        <v>151</v>
      </c>
      <c r="E34" s="57">
        <v>197</v>
      </c>
      <c r="F34" s="57">
        <v>164</v>
      </c>
      <c r="G34" s="122">
        <v>193</v>
      </c>
      <c r="H34" s="117" t="s">
        <v>47</v>
      </c>
      <c r="I34" s="58"/>
      <c r="J34" s="59"/>
      <c r="K34" s="58"/>
      <c r="L34" s="113"/>
      <c r="M34" s="110"/>
      <c r="N34" s="61">
        <v>0</v>
      </c>
      <c r="O34" s="51">
        <v>705</v>
      </c>
      <c r="P34" s="52">
        <v>176.25</v>
      </c>
      <c r="Q34" s="53">
        <v>8</v>
      </c>
      <c r="R34" s="53">
        <v>7</v>
      </c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 t="s">
        <v>60</v>
      </c>
      <c r="C35" s="55"/>
      <c r="D35" s="56">
        <v>150</v>
      </c>
      <c r="E35" s="57">
        <v>183</v>
      </c>
      <c r="F35" s="57">
        <v>201</v>
      </c>
      <c r="G35" s="122">
        <v>155</v>
      </c>
      <c r="H35" s="117" t="s">
        <v>47</v>
      </c>
      <c r="I35" s="58"/>
      <c r="J35" s="59"/>
      <c r="K35" s="58"/>
      <c r="L35" s="113"/>
      <c r="M35" s="110">
        <v>201</v>
      </c>
      <c r="N35" s="61">
        <v>0</v>
      </c>
      <c r="O35" s="51">
        <v>689</v>
      </c>
      <c r="P35" s="52">
        <v>172.25</v>
      </c>
      <c r="Q35" s="53">
        <v>7</v>
      </c>
      <c r="R35" s="53">
        <v>6</v>
      </c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 t="s">
        <v>53</v>
      </c>
      <c r="C36" s="55"/>
      <c r="D36" s="56">
        <v>128</v>
      </c>
      <c r="E36" s="57">
        <v>234</v>
      </c>
      <c r="F36" s="57">
        <v>146</v>
      </c>
      <c r="G36" s="122">
        <v>163</v>
      </c>
      <c r="H36" s="117" t="s">
        <v>47</v>
      </c>
      <c r="I36" s="58"/>
      <c r="J36" s="59"/>
      <c r="K36" s="58"/>
      <c r="L36" s="113"/>
      <c r="M36" s="110"/>
      <c r="N36" s="61">
        <v>0</v>
      </c>
      <c r="O36" s="51">
        <v>671</v>
      </c>
      <c r="P36" s="52">
        <v>167.75</v>
      </c>
      <c r="Q36" s="53">
        <v>6</v>
      </c>
      <c r="R36" s="53">
        <v>5</v>
      </c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 t="s">
        <v>59</v>
      </c>
      <c r="C37" s="55"/>
      <c r="D37" s="56">
        <v>168</v>
      </c>
      <c r="E37" s="57">
        <v>147</v>
      </c>
      <c r="F37" s="57">
        <v>159</v>
      </c>
      <c r="G37" s="122">
        <v>188</v>
      </c>
      <c r="H37" s="117" t="s">
        <v>47</v>
      </c>
      <c r="I37" s="58"/>
      <c r="J37" s="59"/>
      <c r="K37" s="58"/>
      <c r="L37" s="113"/>
      <c r="M37" s="110">
        <v>188</v>
      </c>
      <c r="N37" s="61">
        <v>0</v>
      </c>
      <c r="O37" s="51">
        <v>662</v>
      </c>
      <c r="P37" s="52">
        <v>165.5</v>
      </c>
      <c r="Q37" s="53">
        <v>5</v>
      </c>
      <c r="R37" s="53">
        <v>4</v>
      </c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 t="s">
        <v>16</v>
      </c>
      <c r="C38" s="55"/>
      <c r="D38" s="56">
        <v>164</v>
      </c>
      <c r="E38" s="57">
        <v>137</v>
      </c>
      <c r="F38" s="57">
        <v>211</v>
      </c>
      <c r="G38" s="122">
        <v>149</v>
      </c>
      <c r="H38" s="117" t="s">
        <v>47</v>
      </c>
      <c r="I38" s="58"/>
      <c r="J38" s="59"/>
      <c r="K38" s="58"/>
      <c r="L38" s="113"/>
      <c r="M38" s="110"/>
      <c r="N38" s="61">
        <v>0</v>
      </c>
      <c r="O38" s="51">
        <v>661</v>
      </c>
      <c r="P38" s="52">
        <v>165.25</v>
      </c>
      <c r="Q38" s="53">
        <v>4</v>
      </c>
      <c r="R38" s="53">
        <v>3</v>
      </c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 t="s">
        <v>51</v>
      </c>
      <c r="C39" s="55"/>
      <c r="D39" s="56">
        <v>186</v>
      </c>
      <c r="E39" s="57">
        <v>175</v>
      </c>
      <c r="F39" s="57">
        <v>161</v>
      </c>
      <c r="G39" s="122">
        <v>129</v>
      </c>
      <c r="H39" s="117" t="s">
        <v>47</v>
      </c>
      <c r="I39" s="58"/>
      <c r="J39" s="59"/>
      <c r="K39" s="58"/>
      <c r="L39" s="113"/>
      <c r="M39" s="110"/>
      <c r="N39" s="61">
        <v>0</v>
      </c>
      <c r="O39" s="51">
        <v>651</v>
      </c>
      <c r="P39" s="52">
        <v>162.75</v>
      </c>
      <c r="Q39" s="53">
        <v>3</v>
      </c>
      <c r="R39" s="53">
        <v>2</v>
      </c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 t="s">
        <v>73</v>
      </c>
      <c r="C40" s="55"/>
      <c r="D40" s="56">
        <v>134</v>
      </c>
      <c r="E40" s="57">
        <v>123</v>
      </c>
      <c r="F40" s="57">
        <v>200</v>
      </c>
      <c r="G40" s="122">
        <v>141</v>
      </c>
      <c r="H40" s="117" t="s">
        <v>47</v>
      </c>
      <c r="I40" s="58"/>
      <c r="J40" s="59"/>
      <c r="K40" s="58"/>
      <c r="L40" s="113"/>
      <c r="M40" s="110">
        <v>200</v>
      </c>
      <c r="N40" s="61">
        <v>0</v>
      </c>
      <c r="O40" s="51">
        <v>598</v>
      </c>
      <c r="P40" s="52">
        <v>149.5</v>
      </c>
      <c r="Q40" s="53">
        <v>2</v>
      </c>
      <c r="R40" s="53">
        <v>1</v>
      </c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 t="s">
        <v>77</v>
      </c>
      <c r="C41" s="55"/>
      <c r="D41" s="56">
        <v>147</v>
      </c>
      <c r="E41" s="57">
        <v>174</v>
      </c>
      <c r="F41" s="57">
        <v>131</v>
      </c>
      <c r="G41" s="122">
        <v>110</v>
      </c>
      <c r="H41" s="117" t="s">
        <v>47</v>
      </c>
      <c r="I41" s="58"/>
      <c r="J41" s="59"/>
      <c r="K41" s="58"/>
      <c r="L41" s="113"/>
      <c r="M41" s="110"/>
      <c r="N41" s="61">
        <v>0</v>
      </c>
      <c r="O41" s="51">
        <v>562</v>
      </c>
      <c r="P41" s="52">
        <v>140.5</v>
      </c>
      <c r="Q41" s="53">
        <v>1</v>
      </c>
      <c r="R41" s="53">
        <v>0</v>
      </c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>
        <v>0</v>
      </c>
      <c r="N42" s="61">
        <v>0</v>
      </c>
      <c r="O42" s="51">
        <v>0</v>
      </c>
      <c r="P42" s="52" t="s">
        <v>64</v>
      </c>
      <c r="Q42" s="53">
        <v>0</v>
      </c>
      <c r="R42" s="53">
        <v>0</v>
      </c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>
        <v>0</v>
      </c>
      <c r="N43" s="61">
        <v>0</v>
      </c>
      <c r="O43" s="51">
        <v>0</v>
      </c>
      <c r="P43" s="52" t="s">
        <v>64</v>
      </c>
      <c r="Q43" s="53">
        <v>0</v>
      </c>
      <c r="R43" s="53">
        <v>0</v>
      </c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>
        <v>0</v>
      </c>
      <c r="N44" s="61">
        <v>0</v>
      </c>
      <c r="O44" s="51">
        <v>0</v>
      </c>
      <c r="P44" s="52" t="s">
        <v>64</v>
      </c>
      <c r="Q44" s="53">
        <v>0</v>
      </c>
      <c r="R44" s="53">
        <v>0</v>
      </c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>
        <v>0</v>
      </c>
      <c r="N45" s="72">
        <v>0</v>
      </c>
      <c r="O45" s="79">
        <v>0</v>
      </c>
      <c r="P45" s="80" t="s">
        <v>64</v>
      </c>
      <c r="Q45" s="81">
        <v>0</v>
      </c>
      <c r="R45" s="81">
        <v>0</v>
      </c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>
        <v>0</v>
      </c>
      <c r="N46" s="50">
        <v>0</v>
      </c>
      <c r="O46" s="86">
        <v>0</v>
      </c>
      <c r="P46" s="87" t="s">
        <v>64</v>
      </c>
      <c r="Q46" s="88">
        <v>0</v>
      </c>
      <c r="R46" s="89">
        <v>0</v>
      </c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>
        <v>0</v>
      </c>
      <c r="N47" s="61">
        <v>0</v>
      </c>
      <c r="O47" s="51">
        <v>0</v>
      </c>
      <c r="P47" s="52" t="s">
        <v>64</v>
      </c>
      <c r="Q47" s="53">
        <v>0</v>
      </c>
      <c r="R47" s="90">
        <v>0</v>
      </c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>
        <v>0</v>
      </c>
      <c r="N48" s="61">
        <v>0</v>
      </c>
      <c r="O48" s="51">
        <v>0</v>
      </c>
      <c r="P48" s="52" t="s">
        <v>64</v>
      </c>
      <c r="Q48" s="53">
        <v>0</v>
      </c>
      <c r="R48" s="90">
        <v>0</v>
      </c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>
        <v>0</v>
      </c>
      <c r="N49" s="61">
        <v>0</v>
      </c>
      <c r="O49" s="51">
        <v>0</v>
      </c>
      <c r="P49" s="52" t="s">
        <v>64</v>
      </c>
      <c r="Q49" s="53">
        <v>0</v>
      </c>
      <c r="R49" s="90">
        <v>0</v>
      </c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>
        <v>0</v>
      </c>
      <c r="N50" s="61">
        <v>0</v>
      </c>
      <c r="O50" s="51">
        <v>0</v>
      </c>
      <c r="P50" s="52" t="s">
        <v>64</v>
      </c>
      <c r="Q50" s="53">
        <v>0</v>
      </c>
      <c r="R50" s="90">
        <v>0</v>
      </c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>
        <v>0</v>
      </c>
      <c r="N51" s="61">
        <v>0</v>
      </c>
      <c r="O51" s="51">
        <v>0</v>
      </c>
      <c r="P51" s="52" t="s">
        <v>64</v>
      </c>
      <c r="Q51" s="53">
        <v>0</v>
      </c>
      <c r="R51" s="90">
        <v>0</v>
      </c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>
        <v>0</v>
      </c>
      <c r="N52" s="72">
        <v>0</v>
      </c>
      <c r="O52" s="73">
        <v>0</v>
      </c>
      <c r="P52" s="74" t="s">
        <v>64</v>
      </c>
      <c r="Q52" s="75">
        <v>0</v>
      </c>
      <c r="R52" s="91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64"/>
  <sheetViews>
    <sheetView showZeros="0" zoomScalePageLayoutView="0" workbookViewId="0" topLeftCell="A1">
      <selection activeCell="V13" sqref="V13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79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 t="s">
        <v>78</v>
      </c>
      <c r="C5" s="44"/>
      <c r="D5" s="45">
        <v>178</v>
      </c>
      <c r="E5" s="46">
        <v>203</v>
      </c>
      <c r="F5" s="46">
        <v>199</v>
      </c>
      <c r="G5" s="121">
        <v>243</v>
      </c>
      <c r="H5" s="116" t="s">
        <v>47</v>
      </c>
      <c r="I5" s="47">
        <v>219</v>
      </c>
      <c r="J5" s="48">
        <v>178</v>
      </c>
      <c r="K5" s="49">
        <v>242</v>
      </c>
      <c r="L5" s="112">
        <v>266</v>
      </c>
      <c r="M5" s="109"/>
      <c r="N5" s="50">
        <v>508</v>
      </c>
      <c r="O5" s="51">
        <v>1728</v>
      </c>
      <c r="P5" s="52">
        <v>216</v>
      </c>
      <c r="Q5" s="53">
        <v>31</v>
      </c>
      <c r="R5" s="53">
        <v>60</v>
      </c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 t="s">
        <v>22</v>
      </c>
      <c r="C6" s="55"/>
      <c r="D6" s="56">
        <v>214</v>
      </c>
      <c r="E6" s="57">
        <v>254</v>
      </c>
      <c r="F6" s="57">
        <v>249</v>
      </c>
      <c r="G6" s="122">
        <v>190</v>
      </c>
      <c r="H6" s="117" t="s">
        <v>47</v>
      </c>
      <c r="I6" s="58">
        <v>233</v>
      </c>
      <c r="J6" s="59">
        <v>183</v>
      </c>
      <c r="K6" s="60">
        <v>213</v>
      </c>
      <c r="L6" s="113">
        <v>287</v>
      </c>
      <c r="M6" s="110"/>
      <c r="N6" s="61">
        <v>500</v>
      </c>
      <c r="O6" s="51">
        <v>1823</v>
      </c>
      <c r="P6" s="52">
        <v>227.875</v>
      </c>
      <c r="Q6" s="53">
        <v>30</v>
      </c>
      <c r="R6" s="53">
        <v>55</v>
      </c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 t="s">
        <v>11</v>
      </c>
      <c r="C7" s="55"/>
      <c r="D7" s="56">
        <v>153</v>
      </c>
      <c r="E7" s="57">
        <v>206</v>
      </c>
      <c r="F7" s="57">
        <v>206</v>
      </c>
      <c r="G7" s="122">
        <v>147</v>
      </c>
      <c r="H7" s="117" t="s">
        <v>47</v>
      </c>
      <c r="I7" s="58">
        <v>220</v>
      </c>
      <c r="J7" s="59">
        <v>176</v>
      </c>
      <c r="K7" s="60">
        <v>223</v>
      </c>
      <c r="L7" s="113">
        <v>252</v>
      </c>
      <c r="M7" s="110">
        <v>252</v>
      </c>
      <c r="N7" s="61">
        <v>475</v>
      </c>
      <c r="O7" s="51">
        <v>1583</v>
      </c>
      <c r="P7" s="52">
        <v>197.875</v>
      </c>
      <c r="Q7" s="53">
        <v>29</v>
      </c>
      <c r="R7" s="53">
        <v>50</v>
      </c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 t="s">
        <v>25</v>
      </c>
      <c r="C8" s="55"/>
      <c r="D8" s="56">
        <v>180</v>
      </c>
      <c r="E8" s="57">
        <v>181</v>
      </c>
      <c r="F8" s="57">
        <v>235</v>
      </c>
      <c r="G8" s="122">
        <v>200</v>
      </c>
      <c r="H8" s="117" t="s">
        <v>47</v>
      </c>
      <c r="I8" s="58">
        <v>229</v>
      </c>
      <c r="J8" s="59">
        <v>196</v>
      </c>
      <c r="K8" s="60">
        <v>241</v>
      </c>
      <c r="L8" s="113">
        <v>220</v>
      </c>
      <c r="M8" s="110"/>
      <c r="N8" s="61">
        <v>461</v>
      </c>
      <c r="O8" s="51">
        <v>1682</v>
      </c>
      <c r="P8" s="52">
        <v>210.25</v>
      </c>
      <c r="Q8" s="53">
        <v>28</v>
      </c>
      <c r="R8" s="53">
        <v>45</v>
      </c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 t="s">
        <v>71</v>
      </c>
      <c r="C9" s="55"/>
      <c r="D9" s="56">
        <v>153</v>
      </c>
      <c r="E9" s="57">
        <v>300</v>
      </c>
      <c r="F9" s="57">
        <v>206</v>
      </c>
      <c r="G9" s="122">
        <v>232</v>
      </c>
      <c r="H9" s="117" t="s">
        <v>47</v>
      </c>
      <c r="I9" s="58">
        <v>175</v>
      </c>
      <c r="J9" s="59">
        <v>154</v>
      </c>
      <c r="K9" s="60">
        <v>225</v>
      </c>
      <c r="L9" s="113">
        <v>210</v>
      </c>
      <c r="M9" s="110"/>
      <c r="N9" s="61">
        <v>435</v>
      </c>
      <c r="O9" s="51">
        <v>1655</v>
      </c>
      <c r="P9" s="52">
        <v>206.875</v>
      </c>
      <c r="Q9" s="53">
        <v>27</v>
      </c>
      <c r="R9" s="53">
        <v>42</v>
      </c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 t="s">
        <v>13</v>
      </c>
      <c r="C10" s="55"/>
      <c r="D10" s="56">
        <v>223</v>
      </c>
      <c r="E10" s="57">
        <v>157</v>
      </c>
      <c r="F10" s="57">
        <v>155</v>
      </c>
      <c r="G10" s="122">
        <v>252</v>
      </c>
      <c r="H10" s="117" t="s">
        <v>47</v>
      </c>
      <c r="I10" s="58">
        <v>223</v>
      </c>
      <c r="J10" s="59">
        <v>162</v>
      </c>
      <c r="K10" s="60">
        <v>217</v>
      </c>
      <c r="L10" s="113">
        <v>189</v>
      </c>
      <c r="M10" s="110"/>
      <c r="N10" s="61">
        <v>406</v>
      </c>
      <c r="O10" s="51">
        <v>1578</v>
      </c>
      <c r="P10" s="52">
        <v>197.25</v>
      </c>
      <c r="Q10" s="53">
        <v>26</v>
      </c>
      <c r="R10" s="53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63" t="s">
        <v>67</v>
      </c>
      <c r="C11" s="55"/>
      <c r="D11" s="56">
        <v>168</v>
      </c>
      <c r="E11" s="57">
        <v>133</v>
      </c>
      <c r="F11" s="57">
        <v>210</v>
      </c>
      <c r="G11" s="122">
        <v>177</v>
      </c>
      <c r="H11" s="117" t="s">
        <v>47</v>
      </c>
      <c r="I11" s="58">
        <v>194</v>
      </c>
      <c r="J11" s="59">
        <v>195</v>
      </c>
      <c r="K11" s="60">
        <v>186</v>
      </c>
      <c r="L11" s="113">
        <v>205</v>
      </c>
      <c r="M11" s="110"/>
      <c r="N11" s="61">
        <v>391</v>
      </c>
      <c r="O11" s="51">
        <v>1468</v>
      </c>
      <c r="P11" s="52">
        <v>183.5</v>
      </c>
      <c r="Q11" s="53">
        <v>25</v>
      </c>
      <c r="R11" s="53">
        <v>36</v>
      </c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 t="s">
        <v>24</v>
      </c>
      <c r="C12" s="55"/>
      <c r="D12" s="56">
        <v>235</v>
      </c>
      <c r="E12" s="57">
        <v>172</v>
      </c>
      <c r="F12" s="57">
        <v>221</v>
      </c>
      <c r="G12" s="122">
        <v>228</v>
      </c>
      <c r="H12" s="117" t="s">
        <v>47</v>
      </c>
      <c r="I12" s="58">
        <v>188</v>
      </c>
      <c r="J12" s="59">
        <v>207</v>
      </c>
      <c r="K12" s="60">
        <v>190</v>
      </c>
      <c r="L12" s="113">
        <v>194</v>
      </c>
      <c r="M12" s="110"/>
      <c r="N12" s="61">
        <v>384</v>
      </c>
      <c r="O12" s="51">
        <v>1635</v>
      </c>
      <c r="P12" s="52">
        <v>204.375</v>
      </c>
      <c r="Q12" s="53">
        <v>24</v>
      </c>
      <c r="R12" s="53">
        <v>34</v>
      </c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 t="s">
        <v>70</v>
      </c>
      <c r="C13" s="55"/>
      <c r="D13" s="56">
        <v>183</v>
      </c>
      <c r="E13" s="57">
        <v>178</v>
      </c>
      <c r="F13" s="57">
        <v>194</v>
      </c>
      <c r="G13" s="122">
        <v>179</v>
      </c>
      <c r="H13" s="117" t="s">
        <v>47</v>
      </c>
      <c r="I13" s="58">
        <v>235</v>
      </c>
      <c r="J13" s="59">
        <v>130</v>
      </c>
      <c r="K13" s="60">
        <v>188</v>
      </c>
      <c r="L13" s="113">
        <v>175</v>
      </c>
      <c r="M13" s="110"/>
      <c r="N13" s="61">
        <v>363</v>
      </c>
      <c r="O13" s="51">
        <v>1462</v>
      </c>
      <c r="P13" s="52">
        <v>182.75</v>
      </c>
      <c r="Q13" s="53">
        <v>23</v>
      </c>
      <c r="R13" s="53">
        <v>32</v>
      </c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 t="s">
        <v>21</v>
      </c>
      <c r="C14" s="55"/>
      <c r="D14" s="56">
        <v>242</v>
      </c>
      <c r="E14" s="57">
        <v>121</v>
      </c>
      <c r="F14" s="57">
        <v>198</v>
      </c>
      <c r="G14" s="122">
        <v>207</v>
      </c>
      <c r="H14" s="117" t="s">
        <v>47</v>
      </c>
      <c r="I14" s="58">
        <v>176</v>
      </c>
      <c r="J14" s="59">
        <v>121</v>
      </c>
      <c r="K14" s="60">
        <v>179</v>
      </c>
      <c r="L14" s="113">
        <v>142</v>
      </c>
      <c r="M14" s="110"/>
      <c r="N14" s="61">
        <v>321</v>
      </c>
      <c r="O14" s="51">
        <v>1386</v>
      </c>
      <c r="P14" s="52">
        <v>173.25</v>
      </c>
      <c r="Q14" s="53">
        <v>22</v>
      </c>
      <c r="R14" s="53">
        <v>30</v>
      </c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 t="s">
        <v>17</v>
      </c>
      <c r="C15" s="55"/>
      <c r="D15" s="56">
        <v>210</v>
      </c>
      <c r="E15" s="57">
        <v>202</v>
      </c>
      <c r="F15" s="57">
        <v>163</v>
      </c>
      <c r="G15" s="122">
        <v>232</v>
      </c>
      <c r="H15" s="117" t="s">
        <v>47</v>
      </c>
      <c r="I15" s="58">
        <v>160</v>
      </c>
      <c r="J15" s="59">
        <v>168</v>
      </c>
      <c r="K15" s="60">
        <v>154</v>
      </c>
      <c r="L15" s="113">
        <v>142</v>
      </c>
      <c r="M15" s="110"/>
      <c r="N15" s="61">
        <v>296</v>
      </c>
      <c r="O15" s="51">
        <v>1431</v>
      </c>
      <c r="P15" s="52">
        <v>178.875</v>
      </c>
      <c r="Q15" s="53">
        <v>21</v>
      </c>
      <c r="R15" s="53">
        <v>28</v>
      </c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 t="s">
        <v>49</v>
      </c>
      <c r="C16" s="66"/>
      <c r="D16" s="67">
        <v>179</v>
      </c>
      <c r="E16" s="68">
        <v>191</v>
      </c>
      <c r="F16" s="68">
        <v>228</v>
      </c>
      <c r="G16" s="123">
        <v>212</v>
      </c>
      <c r="H16" s="117" t="s">
        <v>47</v>
      </c>
      <c r="I16" s="69">
        <v>173</v>
      </c>
      <c r="J16" s="70">
        <v>197</v>
      </c>
      <c r="K16" s="71">
        <v>145</v>
      </c>
      <c r="L16" s="114">
        <v>136</v>
      </c>
      <c r="M16" s="111"/>
      <c r="N16" s="72">
        <v>281</v>
      </c>
      <c r="O16" s="73">
        <v>1461</v>
      </c>
      <c r="P16" s="74">
        <v>182.625</v>
      </c>
      <c r="Q16" s="75">
        <v>20</v>
      </c>
      <c r="R16" s="75">
        <v>26</v>
      </c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 t="s">
        <v>9</v>
      </c>
      <c r="C17" s="44"/>
      <c r="D17" s="45">
        <v>234</v>
      </c>
      <c r="E17" s="46">
        <v>212</v>
      </c>
      <c r="F17" s="46">
        <v>241</v>
      </c>
      <c r="G17" s="124">
        <v>221</v>
      </c>
      <c r="H17" s="117" t="s">
        <v>47</v>
      </c>
      <c r="I17" s="47">
        <v>176</v>
      </c>
      <c r="J17" s="48">
        <v>178</v>
      </c>
      <c r="K17" s="49"/>
      <c r="L17" s="112"/>
      <c r="M17" s="109"/>
      <c r="N17" s="50">
        <v>0</v>
      </c>
      <c r="O17" s="51">
        <v>1262</v>
      </c>
      <c r="P17" s="52">
        <v>210.33333333333334</v>
      </c>
      <c r="Q17" s="53">
        <v>19</v>
      </c>
      <c r="R17" s="53">
        <v>24</v>
      </c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 t="s">
        <v>69</v>
      </c>
      <c r="C18" s="55"/>
      <c r="D18" s="56">
        <v>249</v>
      </c>
      <c r="E18" s="57">
        <v>197</v>
      </c>
      <c r="F18" s="57">
        <v>199</v>
      </c>
      <c r="G18" s="122">
        <v>252</v>
      </c>
      <c r="H18" s="117" t="s">
        <v>47</v>
      </c>
      <c r="I18" s="58">
        <v>149</v>
      </c>
      <c r="J18" s="59">
        <v>166</v>
      </c>
      <c r="K18" s="60"/>
      <c r="L18" s="113"/>
      <c r="M18" s="110"/>
      <c r="N18" s="61">
        <v>0</v>
      </c>
      <c r="O18" s="51">
        <v>1212</v>
      </c>
      <c r="P18" s="52">
        <v>202</v>
      </c>
      <c r="Q18" s="53">
        <v>18</v>
      </c>
      <c r="R18" s="53">
        <v>23</v>
      </c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 t="s">
        <v>26</v>
      </c>
      <c r="C19" s="55"/>
      <c r="D19" s="56">
        <v>211</v>
      </c>
      <c r="E19" s="57">
        <v>222</v>
      </c>
      <c r="F19" s="57">
        <v>200</v>
      </c>
      <c r="G19" s="122">
        <v>243</v>
      </c>
      <c r="H19" s="117" t="s">
        <v>47</v>
      </c>
      <c r="I19" s="58">
        <v>146</v>
      </c>
      <c r="J19" s="59">
        <v>172</v>
      </c>
      <c r="K19" s="60"/>
      <c r="L19" s="113"/>
      <c r="M19" s="110">
        <v>243</v>
      </c>
      <c r="N19" s="61">
        <v>0</v>
      </c>
      <c r="O19" s="51">
        <v>1194</v>
      </c>
      <c r="P19" s="52">
        <v>199</v>
      </c>
      <c r="Q19" s="53">
        <v>17</v>
      </c>
      <c r="R19" s="53">
        <v>22</v>
      </c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 t="s">
        <v>20</v>
      </c>
      <c r="C20" s="55"/>
      <c r="D20" s="56">
        <v>188</v>
      </c>
      <c r="E20" s="57">
        <v>227</v>
      </c>
      <c r="F20" s="57">
        <v>173</v>
      </c>
      <c r="G20" s="122">
        <v>196</v>
      </c>
      <c r="H20" s="117" t="s">
        <v>47</v>
      </c>
      <c r="I20" s="58">
        <v>174</v>
      </c>
      <c r="J20" s="59">
        <v>176</v>
      </c>
      <c r="K20" s="60"/>
      <c r="L20" s="113"/>
      <c r="M20" s="110"/>
      <c r="N20" s="61">
        <v>0</v>
      </c>
      <c r="O20" s="51">
        <v>1134</v>
      </c>
      <c r="P20" s="52">
        <v>189</v>
      </c>
      <c r="Q20" s="53">
        <v>16</v>
      </c>
      <c r="R20" s="53">
        <v>21</v>
      </c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 t="s">
        <v>15</v>
      </c>
      <c r="C21" s="55"/>
      <c r="D21" s="56">
        <v>167</v>
      </c>
      <c r="E21" s="57">
        <v>210</v>
      </c>
      <c r="F21" s="57">
        <v>211</v>
      </c>
      <c r="G21" s="122">
        <v>156</v>
      </c>
      <c r="H21" s="117" t="s">
        <v>47</v>
      </c>
      <c r="I21" s="58">
        <v>236</v>
      </c>
      <c r="J21" s="59">
        <v>132</v>
      </c>
      <c r="K21" s="60"/>
      <c r="L21" s="113"/>
      <c r="M21" s="110"/>
      <c r="N21" s="61">
        <v>0</v>
      </c>
      <c r="O21" s="51">
        <v>1112</v>
      </c>
      <c r="P21" s="52">
        <v>185.33333333333334</v>
      </c>
      <c r="Q21" s="53">
        <v>15</v>
      </c>
      <c r="R21" s="53">
        <v>20</v>
      </c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 t="s">
        <v>68</v>
      </c>
      <c r="C22" s="77" t="s">
        <v>46</v>
      </c>
      <c r="D22" s="56">
        <v>178</v>
      </c>
      <c r="E22" s="57">
        <v>236</v>
      </c>
      <c r="F22" s="57">
        <v>198</v>
      </c>
      <c r="G22" s="122">
        <v>127</v>
      </c>
      <c r="H22" s="117" t="s">
        <v>47</v>
      </c>
      <c r="I22" s="58">
        <v>158</v>
      </c>
      <c r="J22" s="59">
        <v>194</v>
      </c>
      <c r="K22" s="60"/>
      <c r="L22" s="113"/>
      <c r="M22" s="110"/>
      <c r="N22" s="61">
        <v>0</v>
      </c>
      <c r="O22" s="51">
        <v>1091</v>
      </c>
      <c r="P22" s="52">
        <v>181.83333333333334</v>
      </c>
      <c r="Q22" s="53">
        <v>14</v>
      </c>
      <c r="R22" s="53">
        <v>19</v>
      </c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 t="s">
        <v>60</v>
      </c>
      <c r="C23" s="55"/>
      <c r="D23" s="56">
        <v>155</v>
      </c>
      <c r="E23" s="57">
        <v>195</v>
      </c>
      <c r="F23" s="57">
        <v>183</v>
      </c>
      <c r="G23" s="122">
        <v>219</v>
      </c>
      <c r="H23" s="117" t="s">
        <v>47</v>
      </c>
      <c r="I23" s="58">
        <v>173</v>
      </c>
      <c r="J23" s="59">
        <v>152</v>
      </c>
      <c r="K23" s="60"/>
      <c r="L23" s="113"/>
      <c r="M23" s="110">
        <v>219</v>
      </c>
      <c r="N23" s="61">
        <v>0</v>
      </c>
      <c r="O23" s="51">
        <v>1077</v>
      </c>
      <c r="P23" s="52">
        <v>179.5</v>
      </c>
      <c r="Q23" s="53">
        <v>13</v>
      </c>
      <c r="R23" s="53">
        <v>18</v>
      </c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 t="s">
        <v>18</v>
      </c>
      <c r="C24" s="55"/>
      <c r="D24" s="56">
        <v>234</v>
      </c>
      <c r="E24" s="57">
        <v>194</v>
      </c>
      <c r="F24" s="57">
        <v>178</v>
      </c>
      <c r="G24" s="122">
        <v>181</v>
      </c>
      <c r="H24" s="117" t="s">
        <v>47</v>
      </c>
      <c r="I24" s="58">
        <v>140</v>
      </c>
      <c r="J24" s="59">
        <v>142</v>
      </c>
      <c r="K24" s="60"/>
      <c r="L24" s="113"/>
      <c r="M24" s="110">
        <v>234</v>
      </c>
      <c r="N24" s="61">
        <v>0</v>
      </c>
      <c r="O24" s="51">
        <v>1069</v>
      </c>
      <c r="P24" s="52">
        <v>178.16666666666666</v>
      </c>
      <c r="Q24" s="53">
        <v>12</v>
      </c>
      <c r="R24" s="53">
        <v>17</v>
      </c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 t="s">
        <v>48</v>
      </c>
      <c r="C25" s="55"/>
      <c r="D25" s="56">
        <v>186</v>
      </c>
      <c r="E25" s="57">
        <v>182</v>
      </c>
      <c r="F25" s="57">
        <v>238</v>
      </c>
      <c r="G25" s="122">
        <v>193</v>
      </c>
      <c r="H25" s="117" t="s">
        <v>47</v>
      </c>
      <c r="I25" s="58">
        <v>147</v>
      </c>
      <c r="J25" s="59">
        <v>103</v>
      </c>
      <c r="K25" s="60"/>
      <c r="L25" s="113"/>
      <c r="M25" s="110"/>
      <c r="N25" s="61">
        <v>0</v>
      </c>
      <c r="O25" s="51">
        <v>1049</v>
      </c>
      <c r="P25" s="52">
        <v>174.83333333333334</v>
      </c>
      <c r="Q25" s="53">
        <v>11</v>
      </c>
      <c r="R25" s="53">
        <v>16</v>
      </c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 t="s">
        <v>16</v>
      </c>
      <c r="C26" s="55"/>
      <c r="D26" s="56">
        <v>189</v>
      </c>
      <c r="E26" s="57">
        <v>179</v>
      </c>
      <c r="F26" s="57">
        <v>190</v>
      </c>
      <c r="G26" s="122">
        <v>186</v>
      </c>
      <c r="H26" s="117" t="s">
        <v>47</v>
      </c>
      <c r="I26" s="58">
        <v>142</v>
      </c>
      <c r="J26" s="59">
        <v>163</v>
      </c>
      <c r="K26" s="60"/>
      <c r="L26" s="113"/>
      <c r="M26" s="110"/>
      <c r="N26" s="61">
        <v>0</v>
      </c>
      <c r="O26" s="51">
        <v>1049</v>
      </c>
      <c r="P26" s="52">
        <v>174.83333333333334</v>
      </c>
      <c r="Q26" s="53">
        <v>10</v>
      </c>
      <c r="R26" s="53">
        <v>15</v>
      </c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 t="s">
        <v>19</v>
      </c>
      <c r="C27" s="55"/>
      <c r="D27" s="56">
        <v>162</v>
      </c>
      <c r="E27" s="57">
        <v>159</v>
      </c>
      <c r="F27" s="57">
        <v>217</v>
      </c>
      <c r="G27" s="122">
        <v>175</v>
      </c>
      <c r="H27" s="117" t="s">
        <v>47</v>
      </c>
      <c r="I27" s="58">
        <v>112</v>
      </c>
      <c r="J27" s="59">
        <v>169</v>
      </c>
      <c r="K27" s="60"/>
      <c r="L27" s="113"/>
      <c r="M27" s="110"/>
      <c r="N27" s="61">
        <v>0</v>
      </c>
      <c r="O27" s="51">
        <v>994</v>
      </c>
      <c r="P27" s="52">
        <v>165.66666666666666</v>
      </c>
      <c r="Q27" s="53">
        <v>9</v>
      </c>
      <c r="R27" s="53">
        <v>14</v>
      </c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 t="s">
        <v>75</v>
      </c>
      <c r="C28" s="66"/>
      <c r="D28" s="67">
        <v>149</v>
      </c>
      <c r="E28" s="68">
        <v>159</v>
      </c>
      <c r="F28" s="68">
        <v>223</v>
      </c>
      <c r="G28" s="123">
        <v>157</v>
      </c>
      <c r="H28" s="117" t="s">
        <v>47</v>
      </c>
      <c r="I28" s="69">
        <v>164</v>
      </c>
      <c r="J28" s="70">
        <v>123</v>
      </c>
      <c r="K28" s="71"/>
      <c r="L28" s="114"/>
      <c r="M28" s="111"/>
      <c r="N28" s="72">
        <v>0</v>
      </c>
      <c r="O28" s="73">
        <v>975</v>
      </c>
      <c r="P28" s="74">
        <v>162.5</v>
      </c>
      <c r="Q28" s="75">
        <v>8</v>
      </c>
      <c r="R28" s="75">
        <v>13</v>
      </c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 t="s">
        <v>23</v>
      </c>
      <c r="C29" s="44"/>
      <c r="D29" s="45">
        <v>166</v>
      </c>
      <c r="E29" s="46">
        <v>209</v>
      </c>
      <c r="F29" s="46">
        <v>217</v>
      </c>
      <c r="G29" s="124">
        <v>239</v>
      </c>
      <c r="H29" s="117"/>
      <c r="I29" s="47"/>
      <c r="J29" s="48"/>
      <c r="K29" s="47"/>
      <c r="L29" s="112"/>
      <c r="M29" s="109">
        <v>239</v>
      </c>
      <c r="N29" s="50">
        <v>0</v>
      </c>
      <c r="O29" s="51">
        <v>831</v>
      </c>
      <c r="P29" s="52">
        <v>207.75</v>
      </c>
      <c r="Q29" s="53">
        <v>7</v>
      </c>
      <c r="R29" s="53">
        <v>12</v>
      </c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 t="s">
        <v>10</v>
      </c>
      <c r="C30" s="55"/>
      <c r="D30" s="56">
        <v>122</v>
      </c>
      <c r="E30" s="57">
        <v>157</v>
      </c>
      <c r="F30" s="57">
        <v>194</v>
      </c>
      <c r="G30" s="122">
        <v>191</v>
      </c>
      <c r="H30" s="117" t="s">
        <v>47</v>
      </c>
      <c r="I30" s="58"/>
      <c r="J30" s="59"/>
      <c r="K30" s="58"/>
      <c r="L30" s="113"/>
      <c r="M30" s="110"/>
      <c r="N30" s="61">
        <v>0</v>
      </c>
      <c r="O30" s="51">
        <v>664</v>
      </c>
      <c r="P30" s="52">
        <v>166</v>
      </c>
      <c r="Q30" s="53">
        <v>6</v>
      </c>
      <c r="R30" s="53">
        <v>11</v>
      </c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 t="s">
        <v>53</v>
      </c>
      <c r="C31" s="55"/>
      <c r="D31" s="56">
        <v>210</v>
      </c>
      <c r="E31" s="57">
        <v>136</v>
      </c>
      <c r="F31" s="57">
        <v>148</v>
      </c>
      <c r="G31" s="122">
        <v>156</v>
      </c>
      <c r="H31" s="117" t="s">
        <v>47</v>
      </c>
      <c r="I31" s="58"/>
      <c r="J31" s="59"/>
      <c r="K31" s="58"/>
      <c r="L31" s="113"/>
      <c r="M31" s="110"/>
      <c r="N31" s="61">
        <v>0</v>
      </c>
      <c r="O31" s="51">
        <v>650</v>
      </c>
      <c r="P31" s="52">
        <v>162.5</v>
      </c>
      <c r="Q31" s="53">
        <v>5</v>
      </c>
      <c r="R31" s="53">
        <v>10</v>
      </c>
      <c r="S31" s="183">
        <f>IF(B31="","",IF(ISNA(VLOOKUP(B31,Celkove!$B$6:$M$71,12,FALSE)),"Neni seznamu!",""))</f>
      </c>
    </row>
    <row r="32" spans="1:19" ht="12.75">
      <c r="A32" s="31">
        <f t="shared" si="0"/>
        <v>28</v>
      </c>
      <c r="B32" s="62" t="s">
        <v>73</v>
      </c>
      <c r="C32" s="55"/>
      <c r="D32" s="56">
        <v>140</v>
      </c>
      <c r="E32" s="57">
        <v>208</v>
      </c>
      <c r="F32" s="57">
        <v>191</v>
      </c>
      <c r="G32" s="122">
        <v>105</v>
      </c>
      <c r="H32" s="117" t="s">
        <v>47</v>
      </c>
      <c r="I32" s="58"/>
      <c r="J32" s="59"/>
      <c r="K32" s="58"/>
      <c r="L32" s="113"/>
      <c r="M32" s="110">
        <v>208</v>
      </c>
      <c r="N32" s="61">
        <v>0</v>
      </c>
      <c r="O32" s="51">
        <v>644</v>
      </c>
      <c r="P32" s="52">
        <v>161</v>
      </c>
      <c r="Q32" s="53">
        <v>4</v>
      </c>
      <c r="R32" s="53">
        <v>9</v>
      </c>
      <c r="S32" s="183">
        <f>IF(B32="","",IF(ISNA(VLOOKUP(B32,Celkove!$B$6:$M$71,12,FALSE)),"Neni seznamu!",""))</f>
      </c>
    </row>
    <row r="33" spans="1:19" ht="12.75">
      <c r="A33" s="31">
        <f t="shared" si="0"/>
        <v>29</v>
      </c>
      <c r="B33" s="54" t="s">
        <v>59</v>
      </c>
      <c r="C33" s="55"/>
      <c r="D33" s="56">
        <v>187</v>
      </c>
      <c r="E33" s="57">
        <v>167</v>
      </c>
      <c r="F33" s="57">
        <v>145</v>
      </c>
      <c r="G33" s="122">
        <v>140</v>
      </c>
      <c r="H33" s="117" t="s">
        <v>47</v>
      </c>
      <c r="I33" s="58"/>
      <c r="J33" s="59"/>
      <c r="K33" s="58"/>
      <c r="L33" s="113"/>
      <c r="M33" s="110">
        <v>187</v>
      </c>
      <c r="N33" s="61">
        <v>0</v>
      </c>
      <c r="O33" s="51">
        <v>639</v>
      </c>
      <c r="P33" s="52">
        <v>159.75</v>
      </c>
      <c r="Q33" s="53">
        <v>3</v>
      </c>
      <c r="R33" s="53">
        <v>8</v>
      </c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 t="s">
        <v>57</v>
      </c>
      <c r="C34" s="55"/>
      <c r="D34" s="56">
        <v>124</v>
      </c>
      <c r="E34" s="57">
        <v>142</v>
      </c>
      <c r="F34" s="57">
        <v>206</v>
      </c>
      <c r="G34" s="122">
        <v>150</v>
      </c>
      <c r="H34" s="117" t="s">
        <v>47</v>
      </c>
      <c r="I34" s="58"/>
      <c r="J34" s="59"/>
      <c r="K34" s="58"/>
      <c r="L34" s="113"/>
      <c r="M34" s="110">
        <v>206</v>
      </c>
      <c r="N34" s="61">
        <v>0</v>
      </c>
      <c r="O34" s="51">
        <v>622</v>
      </c>
      <c r="P34" s="52">
        <v>155.5</v>
      </c>
      <c r="Q34" s="53">
        <v>2</v>
      </c>
      <c r="R34" s="53">
        <v>7</v>
      </c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 t="s">
        <v>58</v>
      </c>
      <c r="C35" s="55"/>
      <c r="D35" s="56">
        <v>136</v>
      </c>
      <c r="E35" s="57">
        <v>147</v>
      </c>
      <c r="F35" s="57">
        <v>192</v>
      </c>
      <c r="G35" s="122">
        <v>138</v>
      </c>
      <c r="H35" s="117" t="s">
        <v>47</v>
      </c>
      <c r="I35" s="58"/>
      <c r="J35" s="59"/>
      <c r="K35" s="58"/>
      <c r="L35" s="113"/>
      <c r="M35" s="110">
        <v>192</v>
      </c>
      <c r="N35" s="61">
        <v>0</v>
      </c>
      <c r="O35" s="51">
        <v>613</v>
      </c>
      <c r="P35" s="52">
        <v>153.25</v>
      </c>
      <c r="Q35" s="53">
        <v>1</v>
      </c>
      <c r="R35" s="53">
        <v>6</v>
      </c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/>
      <c r="N36" s="61">
        <v>0</v>
      </c>
      <c r="O36" s="51">
        <v>0</v>
      </c>
      <c r="P36" s="52" t="s">
        <v>64</v>
      </c>
      <c r="Q36" s="53">
        <v>0</v>
      </c>
      <c r="R36" s="53">
        <v>5</v>
      </c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/>
      <c r="N37" s="61">
        <v>0</v>
      </c>
      <c r="O37" s="51">
        <v>0</v>
      </c>
      <c r="P37" s="52" t="s">
        <v>64</v>
      </c>
      <c r="Q37" s="53">
        <v>0</v>
      </c>
      <c r="R37" s="53">
        <v>4</v>
      </c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/>
      <c r="N38" s="61">
        <v>0</v>
      </c>
      <c r="O38" s="51">
        <v>0</v>
      </c>
      <c r="P38" s="52" t="s">
        <v>64</v>
      </c>
      <c r="Q38" s="53">
        <v>0</v>
      </c>
      <c r="R38" s="53">
        <v>3</v>
      </c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/>
      <c r="N39" s="61">
        <v>0</v>
      </c>
      <c r="O39" s="51">
        <v>0</v>
      </c>
      <c r="P39" s="52" t="s">
        <v>64</v>
      </c>
      <c r="Q39" s="53">
        <v>0</v>
      </c>
      <c r="R39" s="53">
        <v>2</v>
      </c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>
        <v>0</v>
      </c>
      <c r="N40" s="61">
        <v>0</v>
      </c>
      <c r="O40" s="51">
        <v>0</v>
      </c>
      <c r="P40" s="52" t="s">
        <v>64</v>
      </c>
      <c r="Q40" s="53">
        <v>0</v>
      </c>
      <c r="R40" s="53">
        <v>1</v>
      </c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>
        <v>0</v>
      </c>
      <c r="N41" s="61">
        <v>0</v>
      </c>
      <c r="O41" s="51">
        <v>0</v>
      </c>
      <c r="P41" s="52" t="s">
        <v>64</v>
      </c>
      <c r="Q41" s="53">
        <v>0</v>
      </c>
      <c r="R41" s="53">
        <v>0</v>
      </c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>
        <v>0</v>
      </c>
      <c r="N42" s="61">
        <v>0</v>
      </c>
      <c r="O42" s="51">
        <v>0</v>
      </c>
      <c r="P42" s="52" t="s">
        <v>64</v>
      </c>
      <c r="Q42" s="53">
        <v>0</v>
      </c>
      <c r="R42" s="53">
        <v>0</v>
      </c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>
        <v>0</v>
      </c>
      <c r="N43" s="61">
        <v>0</v>
      </c>
      <c r="O43" s="51">
        <v>0</v>
      </c>
      <c r="P43" s="52" t="s">
        <v>64</v>
      </c>
      <c r="Q43" s="53">
        <v>0</v>
      </c>
      <c r="R43" s="53">
        <v>0</v>
      </c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>
        <v>0</v>
      </c>
      <c r="N44" s="61">
        <v>0</v>
      </c>
      <c r="O44" s="51">
        <v>0</v>
      </c>
      <c r="P44" s="52" t="s">
        <v>64</v>
      </c>
      <c r="Q44" s="53">
        <v>0</v>
      </c>
      <c r="R44" s="53">
        <v>0</v>
      </c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>
        <v>0</v>
      </c>
      <c r="N45" s="72">
        <v>0</v>
      </c>
      <c r="O45" s="79">
        <v>0</v>
      </c>
      <c r="P45" s="80" t="s">
        <v>64</v>
      </c>
      <c r="Q45" s="81">
        <v>0</v>
      </c>
      <c r="R45" s="81">
        <v>0</v>
      </c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>
        <v>0</v>
      </c>
      <c r="N46" s="50">
        <v>0</v>
      </c>
      <c r="O46" s="86">
        <v>0</v>
      </c>
      <c r="P46" s="87" t="s">
        <v>64</v>
      </c>
      <c r="Q46" s="88">
        <v>0</v>
      </c>
      <c r="R46" s="89">
        <v>0</v>
      </c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>
        <v>0</v>
      </c>
      <c r="N47" s="61">
        <v>0</v>
      </c>
      <c r="O47" s="51">
        <v>0</v>
      </c>
      <c r="P47" s="52" t="s">
        <v>64</v>
      </c>
      <c r="Q47" s="53">
        <v>0</v>
      </c>
      <c r="R47" s="90">
        <v>0</v>
      </c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>
        <v>0</v>
      </c>
      <c r="N48" s="61">
        <v>0</v>
      </c>
      <c r="O48" s="51">
        <v>0</v>
      </c>
      <c r="P48" s="52" t="s">
        <v>64</v>
      </c>
      <c r="Q48" s="53">
        <v>0</v>
      </c>
      <c r="R48" s="90">
        <v>0</v>
      </c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>
        <v>0</v>
      </c>
      <c r="N49" s="61">
        <v>0</v>
      </c>
      <c r="O49" s="51">
        <v>0</v>
      </c>
      <c r="P49" s="52" t="s">
        <v>64</v>
      </c>
      <c r="Q49" s="53">
        <v>0</v>
      </c>
      <c r="R49" s="90">
        <v>0</v>
      </c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>
        <v>0</v>
      </c>
      <c r="N50" s="61">
        <v>0</v>
      </c>
      <c r="O50" s="51">
        <v>0</v>
      </c>
      <c r="P50" s="52" t="s">
        <v>64</v>
      </c>
      <c r="Q50" s="53">
        <v>0</v>
      </c>
      <c r="R50" s="90">
        <v>0</v>
      </c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>
        <v>0</v>
      </c>
      <c r="N51" s="61">
        <v>0</v>
      </c>
      <c r="O51" s="51">
        <v>0</v>
      </c>
      <c r="P51" s="52" t="s">
        <v>64</v>
      </c>
      <c r="Q51" s="53">
        <v>0</v>
      </c>
      <c r="R51" s="90">
        <v>0</v>
      </c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>
        <v>0</v>
      </c>
      <c r="N52" s="72">
        <v>0</v>
      </c>
      <c r="O52" s="73">
        <v>0</v>
      </c>
      <c r="P52" s="74" t="s">
        <v>64</v>
      </c>
      <c r="Q52" s="75">
        <v>0</v>
      </c>
      <c r="R52" s="91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64"/>
  <sheetViews>
    <sheetView showZeros="0" zoomScalePageLayoutView="0" workbookViewId="0" topLeftCell="A1">
      <selection activeCell="V20" sqref="V20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 t="s">
        <v>67</v>
      </c>
      <c r="C5" s="44"/>
      <c r="D5" s="45">
        <v>218</v>
      </c>
      <c r="E5" s="46">
        <v>218</v>
      </c>
      <c r="F5" s="46">
        <v>234</v>
      </c>
      <c r="G5" s="121">
        <v>169</v>
      </c>
      <c r="H5" s="116" t="s">
        <v>47</v>
      </c>
      <c r="I5" s="47">
        <v>223</v>
      </c>
      <c r="J5" s="48">
        <v>263</v>
      </c>
      <c r="K5" s="49">
        <v>250</v>
      </c>
      <c r="L5" s="112">
        <v>255</v>
      </c>
      <c r="M5" s="109"/>
      <c r="N5" s="50">
        <v>505</v>
      </c>
      <c r="O5" s="51">
        <v>1830</v>
      </c>
      <c r="P5" s="52">
        <v>228.75</v>
      </c>
      <c r="Q5" s="53">
        <v>30</v>
      </c>
      <c r="R5" s="53">
        <v>60</v>
      </c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 t="s">
        <v>22</v>
      </c>
      <c r="C6" s="55"/>
      <c r="D6" s="56">
        <v>180</v>
      </c>
      <c r="E6" s="57">
        <v>268</v>
      </c>
      <c r="F6" s="57">
        <v>219</v>
      </c>
      <c r="G6" s="122">
        <v>226</v>
      </c>
      <c r="H6" s="117" t="s">
        <v>47</v>
      </c>
      <c r="I6" s="58">
        <v>209</v>
      </c>
      <c r="J6" s="59">
        <v>223</v>
      </c>
      <c r="K6" s="60">
        <v>202</v>
      </c>
      <c r="L6" s="113">
        <v>278</v>
      </c>
      <c r="M6" s="110"/>
      <c r="N6" s="61">
        <v>480</v>
      </c>
      <c r="O6" s="51">
        <v>1805</v>
      </c>
      <c r="P6" s="52">
        <v>225.625</v>
      </c>
      <c r="Q6" s="53">
        <v>29</v>
      </c>
      <c r="R6" s="53">
        <v>55</v>
      </c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 t="s">
        <v>70</v>
      </c>
      <c r="C7" s="55"/>
      <c r="D7" s="56">
        <v>209</v>
      </c>
      <c r="E7" s="57">
        <v>197</v>
      </c>
      <c r="F7" s="57">
        <v>249</v>
      </c>
      <c r="G7" s="122">
        <v>154</v>
      </c>
      <c r="H7" s="117" t="s">
        <v>47</v>
      </c>
      <c r="I7" s="58">
        <v>220</v>
      </c>
      <c r="J7" s="59">
        <v>207</v>
      </c>
      <c r="K7" s="60">
        <v>243</v>
      </c>
      <c r="L7" s="113">
        <v>230</v>
      </c>
      <c r="M7" s="110"/>
      <c r="N7" s="61">
        <v>473</v>
      </c>
      <c r="O7" s="51">
        <v>1709</v>
      </c>
      <c r="P7" s="52">
        <v>213.625</v>
      </c>
      <c r="Q7" s="53">
        <v>28</v>
      </c>
      <c r="R7" s="53">
        <v>50</v>
      </c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 t="s">
        <v>24</v>
      </c>
      <c r="C8" s="55"/>
      <c r="D8" s="56">
        <v>190</v>
      </c>
      <c r="E8" s="57">
        <v>206</v>
      </c>
      <c r="F8" s="57">
        <v>288</v>
      </c>
      <c r="G8" s="122">
        <v>163</v>
      </c>
      <c r="H8" s="117" t="s">
        <v>47</v>
      </c>
      <c r="I8" s="58">
        <v>211</v>
      </c>
      <c r="J8" s="59">
        <v>214</v>
      </c>
      <c r="K8" s="60">
        <v>205</v>
      </c>
      <c r="L8" s="113">
        <v>244</v>
      </c>
      <c r="M8" s="110"/>
      <c r="N8" s="61">
        <v>449</v>
      </c>
      <c r="O8" s="51">
        <v>1721</v>
      </c>
      <c r="P8" s="52">
        <v>215.125</v>
      </c>
      <c r="Q8" s="53">
        <v>27</v>
      </c>
      <c r="R8" s="53">
        <v>45</v>
      </c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 t="s">
        <v>15</v>
      </c>
      <c r="C9" s="55"/>
      <c r="D9" s="56">
        <v>176</v>
      </c>
      <c r="E9" s="57">
        <v>147</v>
      </c>
      <c r="F9" s="57">
        <v>241</v>
      </c>
      <c r="G9" s="122">
        <v>221</v>
      </c>
      <c r="H9" s="117" t="s">
        <v>47</v>
      </c>
      <c r="I9" s="58">
        <v>242</v>
      </c>
      <c r="J9" s="59">
        <v>232</v>
      </c>
      <c r="K9" s="60">
        <v>254</v>
      </c>
      <c r="L9" s="113">
        <v>183</v>
      </c>
      <c r="M9" s="110"/>
      <c r="N9" s="61">
        <v>437</v>
      </c>
      <c r="O9" s="51">
        <v>1696</v>
      </c>
      <c r="P9" s="52">
        <v>212</v>
      </c>
      <c r="Q9" s="53">
        <v>26</v>
      </c>
      <c r="R9" s="53">
        <v>42</v>
      </c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 t="s">
        <v>9</v>
      </c>
      <c r="C10" s="55"/>
      <c r="D10" s="56">
        <v>221</v>
      </c>
      <c r="E10" s="57">
        <v>211</v>
      </c>
      <c r="F10" s="57">
        <v>266</v>
      </c>
      <c r="G10" s="122">
        <v>266</v>
      </c>
      <c r="H10" s="117" t="s">
        <v>47</v>
      </c>
      <c r="I10" s="58">
        <v>264</v>
      </c>
      <c r="J10" s="59">
        <v>256</v>
      </c>
      <c r="K10" s="60">
        <v>213</v>
      </c>
      <c r="L10" s="113">
        <v>210</v>
      </c>
      <c r="M10" s="110"/>
      <c r="N10" s="61">
        <v>423</v>
      </c>
      <c r="O10" s="51">
        <v>1907</v>
      </c>
      <c r="P10" s="52">
        <v>238.375</v>
      </c>
      <c r="Q10" s="53">
        <v>25</v>
      </c>
      <c r="R10" s="53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63" t="s">
        <v>11</v>
      </c>
      <c r="C11" s="55"/>
      <c r="D11" s="56">
        <v>246</v>
      </c>
      <c r="E11" s="57">
        <v>168</v>
      </c>
      <c r="F11" s="57">
        <v>217</v>
      </c>
      <c r="G11" s="122">
        <v>222</v>
      </c>
      <c r="H11" s="117" t="s">
        <v>47</v>
      </c>
      <c r="I11" s="58">
        <v>229</v>
      </c>
      <c r="J11" s="59">
        <v>202</v>
      </c>
      <c r="K11" s="60">
        <v>216</v>
      </c>
      <c r="L11" s="113">
        <v>177</v>
      </c>
      <c r="M11" s="110"/>
      <c r="N11" s="61">
        <v>393</v>
      </c>
      <c r="O11" s="51">
        <v>1677</v>
      </c>
      <c r="P11" s="52">
        <v>209.625</v>
      </c>
      <c r="Q11" s="53">
        <v>24</v>
      </c>
      <c r="R11" s="53">
        <v>36</v>
      </c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 t="s">
        <v>69</v>
      </c>
      <c r="C12" s="55"/>
      <c r="D12" s="56">
        <v>180</v>
      </c>
      <c r="E12" s="57">
        <v>255</v>
      </c>
      <c r="F12" s="57">
        <v>243</v>
      </c>
      <c r="G12" s="122">
        <v>183</v>
      </c>
      <c r="H12" s="117" t="s">
        <v>47</v>
      </c>
      <c r="I12" s="58">
        <v>244</v>
      </c>
      <c r="J12" s="59">
        <v>241</v>
      </c>
      <c r="K12" s="60">
        <v>165</v>
      </c>
      <c r="L12" s="113">
        <v>216</v>
      </c>
      <c r="M12" s="110"/>
      <c r="N12" s="61">
        <v>381</v>
      </c>
      <c r="O12" s="51">
        <v>1727</v>
      </c>
      <c r="P12" s="52">
        <v>215.875</v>
      </c>
      <c r="Q12" s="53">
        <v>23</v>
      </c>
      <c r="R12" s="53">
        <v>34</v>
      </c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 t="s">
        <v>75</v>
      </c>
      <c r="C13" s="55"/>
      <c r="D13" s="56">
        <v>208</v>
      </c>
      <c r="E13" s="57">
        <v>165</v>
      </c>
      <c r="F13" s="57">
        <v>168</v>
      </c>
      <c r="G13" s="122">
        <v>202</v>
      </c>
      <c r="H13" s="117" t="s">
        <v>47</v>
      </c>
      <c r="I13" s="58">
        <v>188</v>
      </c>
      <c r="J13" s="59">
        <v>266</v>
      </c>
      <c r="K13" s="60">
        <v>160</v>
      </c>
      <c r="L13" s="113">
        <v>202</v>
      </c>
      <c r="M13" s="110"/>
      <c r="N13" s="61">
        <v>362</v>
      </c>
      <c r="O13" s="51">
        <v>1559</v>
      </c>
      <c r="P13" s="52">
        <v>194.875</v>
      </c>
      <c r="Q13" s="53">
        <v>22</v>
      </c>
      <c r="R13" s="53">
        <v>32</v>
      </c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 t="s">
        <v>71</v>
      </c>
      <c r="C14" s="55"/>
      <c r="D14" s="56">
        <v>169</v>
      </c>
      <c r="E14" s="57">
        <v>220</v>
      </c>
      <c r="F14" s="57">
        <v>255</v>
      </c>
      <c r="G14" s="122">
        <v>241</v>
      </c>
      <c r="H14" s="117" t="s">
        <v>47</v>
      </c>
      <c r="I14" s="58">
        <v>203</v>
      </c>
      <c r="J14" s="59">
        <v>151</v>
      </c>
      <c r="K14" s="60">
        <v>138</v>
      </c>
      <c r="L14" s="113">
        <v>216</v>
      </c>
      <c r="M14" s="110"/>
      <c r="N14" s="61">
        <v>354</v>
      </c>
      <c r="O14" s="51">
        <v>1239</v>
      </c>
      <c r="P14" s="52">
        <v>199.125</v>
      </c>
      <c r="Q14" s="53">
        <v>21</v>
      </c>
      <c r="R14" s="53">
        <v>30</v>
      </c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 t="s">
        <v>16</v>
      </c>
      <c r="C15" s="55"/>
      <c r="D15" s="56">
        <v>230</v>
      </c>
      <c r="E15" s="57">
        <v>177</v>
      </c>
      <c r="F15" s="57">
        <v>152</v>
      </c>
      <c r="G15" s="122">
        <v>229</v>
      </c>
      <c r="H15" s="117" t="s">
        <v>47</v>
      </c>
      <c r="I15" s="58">
        <v>184</v>
      </c>
      <c r="J15" s="59">
        <v>241</v>
      </c>
      <c r="K15" s="60">
        <v>148</v>
      </c>
      <c r="L15" s="113">
        <v>192</v>
      </c>
      <c r="M15" s="110"/>
      <c r="N15" s="61">
        <v>340</v>
      </c>
      <c r="O15" s="51">
        <v>1553</v>
      </c>
      <c r="P15" s="52">
        <v>194.125</v>
      </c>
      <c r="Q15" s="53">
        <v>20</v>
      </c>
      <c r="R15" s="53">
        <v>28</v>
      </c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 t="s">
        <v>54</v>
      </c>
      <c r="C16" s="66"/>
      <c r="D16" s="67">
        <v>221</v>
      </c>
      <c r="E16" s="68">
        <v>149</v>
      </c>
      <c r="F16" s="68">
        <v>233</v>
      </c>
      <c r="G16" s="123">
        <v>181</v>
      </c>
      <c r="H16" s="117" t="s">
        <v>47</v>
      </c>
      <c r="I16" s="69">
        <v>160</v>
      </c>
      <c r="J16" s="70">
        <v>230</v>
      </c>
      <c r="K16" s="71">
        <v>128</v>
      </c>
      <c r="L16" s="114">
        <v>210</v>
      </c>
      <c r="M16" s="111">
        <v>233</v>
      </c>
      <c r="N16" s="72">
        <v>338</v>
      </c>
      <c r="O16" s="73">
        <v>1512</v>
      </c>
      <c r="P16" s="74">
        <v>189</v>
      </c>
      <c r="Q16" s="75">
        <v>19</v>
      </c>
      <c r="R16" s="75">
        <v>26</v>
      </c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 t="s">
        <v>48</v>
      </c>
      <c r="C17" s="44"/>
      <c r="D17" s="45">
        <v>182</v>
      </c>
      <c r="E17" s="46">
        <v>242</v>
      </c>
      <c r="F17" s="46">
        <v>297</v>
      </c>
      <c r="G17" s="124">
        <v>266</v>
      </c>
      <c r="H17" s="117" t="s">
        <v>47</v>
      </c>
      <c r="I17" s="47">
        <v>173</v>
      </c>
      <c r="J17" s="48">
        <v>217</v>
      </c>
      <c r="K17" s="49"/>
      <c r="L17" s="112"/>
      <c r="M17" s="109"/>
      <c r="N17" s="50">
        <v>0</v>
      </c>
      <c r="O17" s="51">
        <v>1377</v>
      </c>
      <c r="P17" s="52">
        <v>229.5</v>
      </c>
      <c r="Q17" s="53">
        <v>18</v>
      </c>
      <c r="R17" s="53">
        <v>24</v>
      </c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 t="s">
        <v>18</v>
      </c>
      <c r="C18" s="55"/>
      <c r="D18" s="56">
        <v>262</v>
      </c>
      <c r="E18" s="57">
        <v>196</v>
      </c>
      <c r="F18" s="57">
        <v>264</v>
      </c>
      <c r="G18" s="122">
        <v>229</v>
      </c>
      <c r="H18" s="117" t="s">
        <v>47</v>
      </c>
      <c r="I18" s="58">
        <v>197</v>
      </c>
      <c r="J18" s="59">
        <v>149</v>
      </c>
      <c r="K18" s="60"/>
      <c r="L18" s="113"/>
      <c r="M18" s="110"/>
      <c r="N18" s="61">
        <v>0</v>
      </c>
      <c r="O18" s="51">
        <v>1297</v>
      </c>
      <c r="P18" s="52">
        <v>216.16666666666666</v>
      </c>
      <c r="Q18" s="53">
        <v>17</v>
      </c>
      <c r="R18" s="53">
        <v>23</v>
      </c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 t="s">
        <v>78</v>
      </c>
      <c r="C19" s="55"/>
      <c r="D19" s="56">
        <v>177</v>
      </c>
      <c r="E19" s="57">
        <v>266</v>
      </c>
      <c r="F19" s="57">
        <v>200</v>
      </c>
      <c r="G19" s="122">
        <v>258</v>
      </c>
      <c r="H19" s="117" t="s">
        <v>47</v>
      </c>
      <c r="I19" s="58">
        <v>190</v>
      </c>
      <c r="J19" s="59">
        <v>199</v>
      </c>
      <c r="K19" s="60"/>
      <c r="L19" s="113"/>
      <c r="M19" s="110"/>
      <c r="N19" s="61">
        <v>0</v>
      </c>
      <c r="O19" s="51">
        <v>1290</v>
      </c>
      <c r="P19" s="52">
        <v>215</v>
      </c>
      <c r="Q19" s="53">
        <v>16</v>
      </c>
      <c r="R19" s="53">
        <v>22</v>
      </c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 t="s">
        <v>19</v>
      </c>
      <c r="C20" s="55"/>
      <c r="D20" s="56">
        <v>213</v>
      </c>
      <c r="E20" s="57">
        <v>231</v>
      </c>
      <c r="F20" s="57">
        <v>242</v>
      </c>
      <c r="G20" s="122">
        <v>259</v>
      </c>
      <c r="H20" s="117" t="s">
        <v>47</v>
      </c>
      <c r="I20" s="58">
        <v>173</v>
      </c>
      <c r="J20" s="59">
        <v>160</v>
      </c>
      <c r="K20" s="60"/>
      <c r="L20" s="113"/>
      <c r="M20" s="110"/>
      <c r="N20" s="61">
        <v>0</v>
      </c>
      <c r="O20" s="51">
        <v>1278</v>
      </c>
      <c r="P20" s="52">
        <v>213</v>
      </c>
      <c r="Q20" s="53">
        <v>15</v>
      </c>
      <c r="R20" s="53">
        <v>21</v>
      </c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 t="s">
        <v>49</v>
      </c>
      <c r="C21" s="55"/>
      <c r="D21" s="56">
        <v>223</v>
      </c>
      <c r="E21" s="57">
        <v>167</v>
      </c>
      <c r="F21" s="57">
        <v>257</v>
      </c>
      <c r="G21" s="122">
        <v>211</v>
      </c>
      <c r="H21" s="117" t="s">
        <v>47</v>
      </c>
      <c r="I21" s="58">
        <v>172</v>
      </c>
      <c r="J21" s="59">
        <v>231</v>
      </c>
      <c r="K21" s="60"/>
      <c r="L21" s="113"/>
      <c r="M21" s="110"/>
      <c r="N21" s="61">
        <v>0</v>
      </c>
      <c r="O21" s="51">
        <v>1261</v>
      </c>
      <c r="P21" s="52">
        <v>210.16666666666666</v>
      </c>
      <c r="Q21" s="53">
        <v>14</v>
      </c>
      <c r="R21" s="53">
        <v>20</v>
      </c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 t="s">
        <v>50</v>
      </c>
      <c r="C22" s="77" t="s">
        <v>46</v>
      </c>
      <c r="D22" s="56">
        <v>219</v>
      </c>
      <c r="E22" s="57">
        <v>215</v>
      </c>
      <c r="F22" s="57">
        <v>164</v>
      </c>
      <c r="G22" s="122">
        <v>249</v>
      </c>
      <c r="H22" s="117" t="s">
        <v>47</v>
      </c>
      <c r="I22" s="58">
        <v>182</v>
      </c>
      <c r="J22" s="59">
        <v>199</v>
      </c>
      <c r="K22" s="60"/>
      <c r="L22" s="113"/>
      <c r="M22" s="110"/>
      <c r="N22" s="61">
        <v>0</v>
      </c>
      <c r="O22" s="51">
        <v>1228</v>
      </c>
      <c r="P22" s="52">
        <v>204.66666666666666</v>
      </c>
      <c r="Q22" s="53">
        <v>13</v>
      </c>
      <c r="R22" s="53">
        <v>19</v>
      </c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 t="s">
        <v>25</v>
      </c>
      <c r="C23" s="55"/>
      <c r="D23" s="56">
        <v>162</v>
      </c>
      <c r="E23" s="57">
        <v>188</v>
      </c>
      <c r="F23" s="57">
        <v>221</v>
      </c>
      <c r="G23" s="122">
        <v>231</v>
      </c>
      <c r="H23" s="117" t="s">
        <v>47</v>
      </c>
      <c r="I23" s="58">
        <v>193</v>
      </c>
      <c r="J23" s="59">
        <v>218</v>
      </c>
      <c r="K23" s="60"/>
      <c r="L23" s="113"/>
      <c r="M23" s="110"/>
      <c r="N23" s="61">
        <v>0</v>
      </c>
      <c r="O23" s="51">
        <v>1213</v>
      </c>
      <c r="P23" s="52">
        <v>202.16666666666666</v>
      </c>
      <c r="Q23" s="53">
        <v>12</v>
      </c>
      <c r="R23" s="53">
        <v>18</v>
      </c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 t="s">
        <v>59</v>
      </c>
      <c r="C24" s="55"/>
      <c r="D24" s="56">
        <v>188</v>
      </c>
      <c r="E24" s="57">
        <v>208</v>
      </c>
      <c r="F24" s="57">
        <v>218</v>
      </c>
      <c r="G24" s="122">
        <v>198</v>
      </c>
      <c r="H24" s="117" t="s">
        <v>47</v>
      </c>
      <c r="I24" s="58">
        <v>133</v>
      </c>
      <c r="J24" s="59">
        <v>229</v>
      </c>
      <c r="K24" s="60"/>
      <c r="L24" s="113"/>
      <c r="M24" s="110">
        <v>229</v>
      </c>
      <c r="N24" s="61">
        <v>0</v>
      </c>
      <c r="O24" s="51">
        <v>1174</v>
      </c>
      <c r="P24" s="52">
        <v>195.66666666666666</v>
      </c>
      <c r="Q24" s="53">
        <v>11</v>
      </c>
      <c r="R24" s="53">
        <v>17</v>
      </c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 t="s">
        <v>10</v>
      </c>
      <c r="C25" s="55"/>
      <c r="D25" s="56">
        <v>226</v>
      </c>
      <c r="E25" s="57">
        <v>163</v>
      </c>
      <c r="F25" s="57">
        <v>164</v>
      </c>
      <c r="G25" s="122">
        <v>261</v>
      </c>
      <c r="H25" s="117" t="s">
        <v>47</v>
      </c>
      <c r="I25" s="58">
        <v>140</v>
      </c>
      <c r="J25" s="59">
        <v>209</v>
      </c>
      <c r="K25" s="60"/>
      <c r="L25" s="113"/>
      <c r="M25" s="110"/>
      <c r="N25" s="61">
        <v>0</v>
      </c>
      <c r="O25" s="51">
        <v>1163</v>
      </c>
      <c r="P25" s="52">
        <v>193.83333333333334</v>
      </c>
      <c r="Q25" s="53">
        <v>10</v>
      </c>
      <c r="R25" s="53">
        <v>16</v>
      </c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 t="s">
        <v>20</v>
      </c>
      <c r="C26" s="55"/>
      <c r="D26" s="56">
        <v>208</v>
      </c>
      <c r="E26" s="57">
        <v>164</v>
      </c>
      <c r="F26" s="57">
        <v>203</v>
      </c>
      <c r="G26" s="122">
        <v>218</v>
      </c>
      <c r="H26" s="117" t="s">
        <v>47</v>
      </c>
      <c r="I26" s="58">
        <v>160</v>
      </c>
      <c r="J26" s="59">
        <v>172</v>
      </c>
      <c r="K26" s="60"/>
      <c r="L26" s="113"/>
      <c r="M26" s="110"/>
      <c r="N26" s="61">
        <v>0</v>
      </c>
      <c r="O26" s="51">
        <v>1125</v>
      </c>
      <c r="P26" s="52">
        <v>187.5</v>
      </c>
      <c r="Q26" s="53">
        <v>9</v>
      </c>
      <c r="R26" s="53">
        <v>15</v>
      </c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 t="s">
        <v>53</v>
      </c>
      <c r="C27" s="55"/>
      <c r="D27" s="56">
        <v>206</v>
      </c>
      <c r="E27" s="57">
        <v>167</v>
      </c>
      <c r="F27" s="57">
        <v>189</v>
      </c>
      <c r="G27" s="122">
        <v>232</v>
      </c>
      <c r="H27" s="117" t="s">
        <v>47</v>
      </c>
      <c r="I27" s="58">
        <v>145</v>
      </c>
      <c r="J27" s="59">
        <v>164</v>
      </c>
      <c r="K27" s="60"/>
      <c r="L27" s="113"/>
      <c r="M27" s="110"/>
      <c r="N27" s="61">
        <v>0</v>
      </c>
      <c r="O27" s="51">
        <v>1103</v>
      </c>
      <c r="P27" s="52">
        <v>183.83333333333334</v>
      </c>
      <c r="Q27" s="53">
        <v>8</v>
      </c>
      <c r="R27" s="53">
        <v>14</v>
      </c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 t="s">
        <v>51</v>
      </c>
      <c r="C28" s="66"/>
      <c r="D28" s="67">
        <v>193</v>
      </c>
      <c r="E28" s="68">
        <v>159</v>
      </c>
      <c r="F28" s="68">
        <v>188</v>
      </c>
      <c r="G28" s="123">
        <v>221</v>
      </c>
      <c r="H28" s="117" t="s">
        <v>47</v>
      </c>
      <c r="I28" s="69">
        <v>127</v>
      </c>
      <c r="J28" s="70">
        <v>185</v>
      </c>
      <c r="K28" s="71"/>
      <c r="L28" s="114"/>
      <c r="M28" s="111"/>
      <c r="N28" s="72">
        <v>0</v>
      </c>
      <c r="O28" s="73">
        <v>1073</v>
      </c>
      <c r="P28" s="74">
        <v>178.83333333333334</v>
      </c>
      <c r="Q28" s="75">
        <v>7</v>
      </c>
      <c r="R28" s="75">
        <v>13</v>
      </c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 t="s">
        <v>23</v>
      </c>
      <c r="C29" s="44"/>
      <c r="D29" s="45">
        <v>236</v>
      </c>
      <c r="E29" s="46">
        <v>162</v>
      </c>
      <c r="F29" s="46">
        <v>162</v>
      </c>
      <c r="G29" s="124">
        <v>200</v>
      </c>
      <c r="H29" s="117"/>
      <c r="I29" s="47"/>
      <c r="J29" s="48"/>
      <c r="K29" s="47"/>
      <c r="L29" s="112"/>
      <c r="M29" s="109">
        <v>236</v>
      </c>
      <c r="N29" s="50">
        <v>0</v>
      </c>
      <c r="O29" s="51">
        <v>760</v>
      </c>
      <c r="P29" s="52">
        <v>190</v>
      </c>
      <c r="Q29" s="53">
        <v>6</v>
      </c>
      <c r="R29" s="53">
        <v>12</v>
      </c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 t="s">
        <v>58</v>
      </c>
      <c r="C30" s="55"/>
      <c r="D30" s="56">
        <v>102</v>
      </c>
      <c r="E30" s="57">
        <v>198</v>
      </c>
      <c r="F30" s="57">
        <v>194</v>
      </c>
      <c r="G30" s="122">
        <v>178</v>
      </c>
      <c r="H30" s="117" t="s">
        <v>47</v>
      </c>
      <c r="I30" s="58"/>
      <c r="J30" s="59"/>
      <c r="K30" s="58"/>
      <c r="L30" s="113"/>
      <c r="M30" s="110">
        <v>198</v>
      </c>
      <c r="N30" s="61">
        <v>0</v>
      </c>
      <c r="O30" s="51">
        <v>672</v>
      </c>
      <c r="P30" s="52">
        <v>168</v>
      </c>
      <c r="Q30" s="53">
        <v>5</v>
      </c>
      <c r="R30" s="53">
        <v>11</v>
      </c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 t="s">
        <v>17</v>
      </c>
      <c r="C31" s="55"/>
      <c r="D31" s="56">
        <v>131</v>
      </c>
      <c r="E31" s="57">
        <v>175</v>
      </c>
      <c r="F31" s="57">
        <v>133</v>
      </c>
      <c r="G31" s="122">
        <v>224</v>
      </c>
      <c r="H31" s="117" t="s">
        <v>47</v>
      </c>
      <c r="I31" s="58"/>
      <c r="J31" s="59"/>
      <c r="K31" s="58"/>
      <c r="L31" s="113"/>
      <c r="M31" s="110"/>
      <c r="N31" s="61">
        <v>0</v>
      </c>
      <c r="O31" s="51">
        <v>663</v>
      </c>
      <c r="P31" s="52">
        <v>165.75</v>
      </c>
      <c r="Q31" s="53">
        <v>4</v>
      </c>
      <c r="R31" s="53">
        <v>10</v>
      </c>
      <c r="S31" s="183">
        <f>IF(B31="","",IF(ISNA(VLOOKUP(B31,Celkove!$B$6:$M$71,12,FALSE)),"Neni seznamu!",""))</f>
      </c>
    </row>
    <row r="32" spans="1:19" ht="12.75">
      <c r="A32" s="31">
        <f t="shared" si="0"/>
        <v>28</v>
      </c>
      <c r="B32" s="62" t="s">
        <v>73</v>
      </c>
      <c r="C32" s="55"/>
      <c r="D32" s="56">
        <v>111</v>
      </c>
      <c r="E32" s="57">
        <v>172</v>
      </c>
      <c r="F32" s="57">
        <v>149</v>
      </c>
      <c r="G32" s="122">
        <v>203</v>
      </c>
      <c r="H32" s="117" t="s">
        <v>47</v>
      </c>
      <c r="I32" s="58"/>
      <c r="J32" s="59"/>
      <c r="K32" s="58"/>
      <c r="L32" s="113"/>
      <c r="M32" s="110"/>
      <c r="N32" s="61">
        <v>0</v>
      </c>
      <c r="O32" s="51">
        <v>635</v>
      </c>
      <c r="P32" s="52">
        <v>158.75</v>
      </c>
      <c r="Q32" s="53">
        <v>3</v>
      </c>
      <c r="R32" s="53">
        <v>9</v>
      </c>
      <c r="S32" s="183">
        <f>IF(B32="","",IF(ISNA(VLOOKUP(B32,Celkove!$B$6:$M$71,12,FALSE)),"Neni seznamu!",""))</f>
      </c>
    </row>
    <row r="33" spans="1:19" ht="12.75">
      <c r="A33" s="31">
        <f t="shared" si="0"/>
        <v>29</v>
      </c>
      <c r="B33" s="54" t="s">
        <v>60</v>
      </c>
      <c r="C33" s="55"/>
      <c r="D33" s="56">
        <v>148</v>
      </c>
      <c r="E33" s="57">
        <v>123</v>
      </c>
      <c r="F33" s="57">
        <v>180</v>
      </c>
      <c r="G33" s="122">
        <v>169</v>
      </c>
      <c r="H33" s="117" t="s">
        <v>47</v>
      </c>
      <c r="I33" s="58"/>
      <c r="J33" s="59"/>
      <c r="K33" s="58"/>
      <c r="L33" s="113"/>
      <c r="M33" s="110">
        <v>180</v>
      </c>
      <c r="N33" s="61">
        <v>0</v>
      </c>
      <c r="O33" s="51">
        <v>620</v>
      </c>
      <c r="P33" s="52">
        <v>155</v>
      </c>
      <c r="Q33" s="53">
        <v>2</v>
      </c>
      <c r="R33" s="53">
        <v>8</v>
      </c>
      <c r="S33" s="183">
        <f>IF(B33="","",IF(ISNA(VLOOKUP(B33,Celkove!$B$6:$M$71,12,FALSE)),"Neni seznamu!",""))</f>
      </c>
    </row>
    <row r="34" spans="1:19" ht="13.5" thickBot="1">
      <c r="A34" s="192">
        <f t="shared" si="0"/>
        <v>30</v>
      </c>
      <c r="B34" s="193" t="s">
        <v>80</v>
      </c>
      <c r="C34" s="194"/>
      <c r="D34" s="195">
        <v>163</v>
      </c>
      <c r="E34" s="196">
        <v>145</v>
      </c>
      <c r="F34" s="196">
        <v>142</v>
      </c>
      <c r="G34" s="197">
        <v>150</v>
      </c>
      <c r="H34" s="198" t="s">
        <v>47</v>
      </c>
      <c r="I34" s="199"/>
      <c r="J34" s="200"/>
      <c r="K34" s="199"/>
      <c r="L34" s="201"/>
      <c r="M34" s="202"/>
      <c r="N34" s="203">
        <v>0</v>
      </c>
      <c r="O34" s="204">
        <v>600</v>
      </c>
      <c r="P34" s="205">
        <v>150</v>
      </c>
      <c r="Q34" s="206">
        <v>1</v>
      </c>
      <c r="R34" s="206">
        <v>7</v>
      </c>
      <c r="S34" s="183">
        <f>IF(B34="","",IF(ISNA(VLOOKUP(B34,Celkove!$B$6:$M$71,12,FALSE)),"Neni seznamu!",""))</f>
      </c>
    </row>
    <row r="35" spans="1:19" ht="13.5" thickTop="1">
      <c r="A35" s="125">
        <f t="shared" si="0"/>
        <v>31</v>
      </c>
      <c r="B35" s="185"/>
      <c r="C35" s="44"/>
      <c r="D35" s="45"/>
      <c r="E35" s="46"/>
      <c r="F35" s="46"/>
      <c r="G35" s="124"/>
      <c r="H35" s="186"/>
      <c r="I35" s="187"/>
      <c r="J35" s="188"/>
      <c r="K35" s="187"/>
      <c r="L35" s="189"/>
      <c r="M35" s="190"/>
      <c r="N35" s="191">
        <v>0</v>
      </c>
      <c r="O35" s="51">
        <v>0</v>
      </c>
      <c r="P35" s="52" t="s">
        <v>64</v>
      </c>
      <c r="Q35" s="53">
        <v>0</v>
      </c>
      <c r="R35" s="53">
        <v>6</v>
      </c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/>
      <c r="N36" s="61">
        <v>0</v>
      </c>
      <c r="O36" s="51">
        <v>0</v>
      </c>
      <c r="P36" s="52" t="s">
        <v>64</v>
      </c>
      <c r="Q36" s="53">
        <v>0</v>
      </c>
      <c r="R36" s="53">
        <v>5</v>
      </c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>
        <v>0</v>
      </c>
      <c r="N37" s="61">
        <v>0</v>
      </c>
      <c r="O37" s="51">
        <v>0</v>
      </c>
      <c r="P37" s="52" t="s">
        <v>64</v>
      </c>
      <c r="Q37" s="53">
        <v>0</v>
      </c>
      <c r="R37" s="53">
        <v>4</v>
      </c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>
        <v>0</v>
      </c>
      <c r="N38" s="61">
        <v>0</v>
      </c>
      <c r="O38" s="51">
        <v>0</v>
      </c>
      <c r="P38" s="52" t="s">
        <v>64</v>
      </c>
      <c r="Q38" s="53">
        <v>0</v>
      </c>
      <c r="R38" s="53">
        <v>3</v>
      </c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>
        <v>0</v>
      </c>
      <c r="N39" s="61">
        <v>0</v>
      </c>
      <c r="O39" s="51">
        <v>0</v>
      </c>
      <c r="P39" s="52" t="s">
        <v>64</v>
      </c>
      <c r="Q39" s="53">
        <v>0</v>
      </c>
      <c r="R39" s="53">
        <v>2</v>
      </c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>
        <v>0</v>
      </c>
      <c r="N40" s="61">
        <v>0</v>
      </c>
      <c r="O40" s="51">
        <v>0</v>
      </c>
      <c r="P40" s="52" t="s">
        <v>64</v>
      </c>
      <c r="Q40" s="53">
        <v>0</v>
      </c>
      <c r="R40" s="53">
        <v>1</v>
      </c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>
        <v>0</v>
      </c>
      <c r="N41" s="61">
        <v>0</v>
      </c>
      <c r="O41" s="51">
        <v>0</v>
      </c>
      <c r="P41" s="52" t="s">
        <v>64</v>
      </c>
      <c r="Q41" s="53">
        <v>0</v>
      </c>
      <c r="R41" s="53">
        <v>0</v>
      </c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>
        <v>0</v>
      </c>
      <c r="N42" s="61">
        <v>0</v>
      </c>
      <c r="O42" s="51">
        <v>0</v>
      </c>
      <c r="P42" s="52" t="s">
        <v>64</v>
      </c>
      <c r="Q42" s="53">
        <v>0</v>
      </c>
      <c r="R42" s="53">
        <v>0</v>
      </c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>
        <v>0</v>
      </c>
      <c r="N43" s="61">
        <v>0</v>
      </c>
      <c r="O43" s="51">
        <v>0</v>
      </c>
      <c r="P43" s="52" t="s">
        <v>64</v>
      </c>
      <c r="Q43" s="53">
        <v>0</v>
      </c>
      <c r="R43" s="53">
        <v>0</v>
      </c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>
        <v>0</v>
      </c>
      <c r="N44" s="61">
        <v>0</v>
      </c>
      <c r="O44" s="51">
        <v>0</v>
      </c>
      <c r="P44" s="52" t="s">
        <v>64</v>
      </c>
      <c r="Q44" s="53">
        <v>0</v>
      </c>
      <c r="R44" s="53">
        <v>0</v>
      </c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>
        <v>0</v>
      </c>
      <c r="N45" s="72">
        <v>0</v>
      </c>
      <c r="O45" s="79">
        <v>0</v>
      </c>
      <c r="P45" s="80" t="s">
        <v>64</v>
      </c>
      <c r="Q45" s="81">
        <v>0</v>
      </c>
      <c r="R45" s="81">
        <v>0</v>
      </c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>
        <v>0</v>
      </c>
      <c r="N46" s="50">
        <v>0</v>
      </c>
      <c r="O46" s="86">
        <v>0</v>
      </c>
      <c r="P46" s="87" t="s">
        <v>64</v>
      </c>
      <c r="Q46" s="88">
        <v>0</v>
      </c>
      <c r="R46" s="89">
        <v>0</v>
      </c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>
        <v>0</v>
      </c>
      <c r="N47" s="61">
        <v>0</v>
      </c>
      <c r="O47" s="51">
        <v>0</v>
      </c>
      <c r="P47" s="52" t="s">
        <v>64</v>
      </c>
      <c r="Q47" s="53">
        <v>0</v>
      </c>
      <c r="R47" s="90">
        <v>0</v>
      </c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>
        <v>0</v>
      </c>
      <c r="N48" s="61">
        <v>0</v>
      </c>
      <c r="O48" s="51">
        <v>0</v>
      </c>
      <c r="P48" s="52" t="s">
        <v>64</v>
      </c>
      <c r="Q48" s="53">
        <v>0</v>
      </c>
      <c r="R48" s="90">
        <v>0</v>
      </c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>
        <v>0</v>
      </c>
      <c r="N49" s="61">
        <v>0</v>
      </c>
      <c r="O49" s="51">
        <v>0</v>
      </c>
      <c r="P49" s="52" t="s">
        <v>64</v>
      </c>
      <c r="Q49" s="53">
        <v>0</v>
      </c>
      <c r="R49" s="90">
        <v>0</v>
      </c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>
        <v>0</v>
      </c>
      <c r="N50" s="61">
        <v>0</v>
      </c>
      <c r="O50" s="51">
        <v>0</v>
      </c>
      <c r="P50" s="52" t="s">
        <v>64</v>
      </c>
      <c r="Q50" s="53">
        <v>0</v>
      </c>
      <c r="R50" s="90">
        <v>0</v>
      </c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>
        <v>0</v>
      </c>
      <c r="N51" s="61">
        <v>0</v>
      </c>
      <c r="O51" s="51">
        <v>0</v>
      </c>
      <c r="P51" s="52" t="s">
        <v>64</v>
      </c>
      <c r="Q51" s="53">
        <v>0</v>
      </c>
      <c r="R51" s="90">
        <v>0</v>
      </c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>
        <v>0</v>
      </c>
      <c r="N52" s="72">
        <v>0</v>
      </c>
      <c r="O52" s="73">
        <v>0</v>
      </c>
      <c r="P52" s="74" t="s">
        <v>64</v>
      </c>
      <c r="Q52" s="75">
        <v>0</v>
      </c>
      <c r="R52" s="91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64"/>
  <sheetViews>
    <sheetView showZeros="0" zoomScalePageLayoutView="0" workbookViewId="0" topLeftCell="A1">
      <selection activeCell="V13" sqref="V13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 t="s">
        <v>21</v>
      </c>
      <c r="C5" s="44"/>
      <c r="D5" s="45">
        <v>179</v>
      </c>
      <c r="E5" s="46">
        <v>204</v>
      </c>
      <c r="F5" s="46">
        <v>256</v>
      </c>
      <c r="G5" s="121">
        <v>220</v>
      </c>
      <c r="H5" s="116" t="s">
        <v>47</v>
      </c>
      <c r="I5" s="47">
        <v>201</v>
      </c>
      <c r="J5" s="48">
        <v>232</v>
      </c>
      <c r="K5" s="49">
        <v>208</v>
      </c>
      <c r="L5" s="112">
        <v>254</v>
      </c>
      <c r="M5" s="109"/>
      <c r="N5" s="50">
        <v>462</v>
      </c>
      <c r="O5" s="51">
        <v>1754</v>
      </c>
      <c r="P5" s="52">
        <v>219.25</v>
      </c>
      <c r="Q5" s="53">
        <v>27</v>
      </c>
      <c r="R5" s="53">
        <v>60</v>
      </c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 t="s">
        <v>48</v>
      </c>
      <c r="C6" s="55"/>
      <c r="D6" s="56">
        <v>193</v>
      </c>
      <c r="E6" s="57">
        <v>204</v>
      </c>
      <c r="F6" s="57">
        <v>175</v>
      </c>
      <c r="G6" s="122">
        <v>209</v>
      </c>
      <c r="H6" s="117" t="s">
        <v>47</v>
      </c>
      <c r="I6" s="58">
        <v>269</v>
      </c>
      <c r="J6" s="59">
        <v>222</v>
      </c>
      <c r="K6" s="60">
        <v>210</v>
      </c>
      <c r="L6" s="113">
        <v>246</v>
      </c>
      <c r="M6" s="110"/>
      <c r="N6" s="61">
        <v>456</v>
      </c>
      <c r="O6" s="51">
        <v>1728</v>
      </c>
      <c r="P6" s="52">
        <v>216</v>
      </c>
      <c r="Q6" s="53">
        <v>26</v>
      </c>
      <c r="R6" s="53">
        <v>55</v>
      </c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 t="s">
        <v>70</v>
      </c>
      <c r="C7" s="55"/>
      <c r="D7" s="56">
        <v>188</v>
      </c>
      <c r="E7" s="57">
        <v>210</v>
      </c>
      <c r="F7" s="57">
        <v>199</v>
      </c>
      <c r="G7" s="122">
        <v>188</v>
      </c>
      <c r="H7" s="117" t="s">
        <v>47</v>
      </c>
      <c r="I7" s="58">
        <v>193</v>
      </c>
      <c r="J7" s="59">
        <v>266</v>
      </c>
      <c r="K7" s="60">
        <v>241</v>
      </c>
      <c r="L7" s="113">
        <v>190</v>
      </c>
      <c r="M7" s="110"/>
      <c r="N7" s="61">
        <v>431</v>
      </c>
      <c r="O7" s="51">
        <v>1675</v>
      </c>
      <c r="P7" s="52">
        <v>209.375</v>
      </c>
      <c r="Q7" s="53">
        <v>25</v>
      </c>
      <c r="R7" s="53">
        <v>50</v>
      </c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 t="s">
        <v>69</v>
      </c>
      <c r="C8" s="55"/>
      <c r="D8" s="56">
        <v>189</v>
      </c>
      <c r="E8" s="57">
        <v>166</v>
      </c>
      <c r="F8" s="57">
        <v>213</v>
      </c>
      <c r="G8" s="122">
        <v>216</v>
      </c>
      <c r="H8" s="117" t="s">
        <v>47</v>
      </c>
      <c r="I8" s="58">
        <v>288</v>
      </c>
      <c r="J8" s="59">
        <v>203</v>
      </c>
      <c r="K8" s="60">
        <v>212</v>
      </c>
      <c r="L8" s="113">
        <v>215</v>
      </c>
      <c r="M8" s="110"/>
      <c r="N8" s="61">
        <v>427</v>
      </c>
      <c r="O8" s="51">
        <v>1702</v>
      </c>
      <c r="P8" s="52">
        <v>212.75</v>
      </c>
      <c r="Q8" s="53">
        <v>24</v>
      </c>
      <c r="R8" s="53">
        <v>45</v>
      </c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 t="s">
        <v>17</v>
      </c>
      <c r="C9" s="55"/>
      <c r="D9" s="56">
        <v>175</v>
      </c>
      <c r="E9" s="57">
        <v>196</v>
      </c>
      <c r="F9" s="57">
        <v>166</v>
      </c>
      <c r="G9" s="122">
        <v>290</v>
      </c>
      <c r="H9" s="117" t="s">
        <v>47</v>
      </c>
      <c r="I9" s="58">
        <v>221</v>
      </c>
      <c r="J9" s="59">
        <v>224</v>
      </c>
      <c r="K9" s="60">
        <v>181</v>
      </c>
      <c r="L9" s="113">
        <v>243</v>
      </c>
      <c r="M9" s="110"/>
      <c r="N9" s="61">
        <v>424</v>
      </c>
      <c r="O9" s="51">
        <v>1696</v>
      </c>
      <c r="P9" s="52">
        <v>212</v>
      </c>
      <c r="Q9" s="53">
        <v>23</v>
      </c>
      <c r="R9" s="53">
        <v>42</v>
      </c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 t="s">
        <v>24</v>
      </c>
      <c r="C10" s="55"/>
      <c r="D10" s="56">
        <v>168</v>
      </c>
      <c r="E10" s="57">
        <v>268</v>
      </c>
      <c r="F10" s="57">
        <v>182</v>
      </c>
      <c r="G10" s="122">
        <v>254</v>
      </c>
      <c r="H10" s="117" t="s">
        <v>47</v>
      </c>
      <c r="I10" s="58">
        <v>221</v>
      </c>
      <c r="J10" s="59">
        <v>241</v>
      </c>
      <c r="K10" s="60">
        <v>214</v>
      </c>
      <c r="L10" s="113">
        <v>198</v>
      </c>
      <c r="M10" s="110"/>
      <c r="N10" s="61">
        <v>412</v>
      </c>
      <c r="O10" s="51">
        <v>1746</v>
      </c>
      <c r="P10" s="52">
        <v>218.25</v>
      </c>
      <c r="Q10" s="53">
        <v>22</v>
      </c>
      <c r="R10" s="53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63" t="s">
        <v>71</v>
      </c>
      <c r="C11" s="55"/>
      <c r="D11" s="56">
        <v>215</v>
      </c>
      <c r="E11" s="57">
        <v>192</v>
      </c>
      <c r="F11" s="57">
        <v>262</v>
      </c>
      <c r="G11" s="122">
        <v>251</v>
      </c>
      <c r="H11" s="117" t="s">
        <v>47</v>
      </c>
      <c r="I11" s="58">
        <v>235</v>
      </c>
      <c r="J11" s="59">
        <v>218</v>
      </c>
      <c r="K11" s="60">
        <v>207</v>
      </c>
      <c r="L11" s="113">
        <v>200</v>
      </c>
      <c r="M11" s="110"/>
      <c r="N11" s="61">
        <v>407</v>
      </c>
      <c r="O11" s="51">
        <v>1780</v>
      </c>
      <c r="P11" s="52">
        <v>222.5</v>
      </c>
      <c r="Q11" s="53">
        <v>21</v>
      </c>
      <c r="R11" s="53">
        <v>36</v>
      </c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 t="s">
        <v>9</v>
      </c>
      <c r="C12" s="55"/>
      <c r="D12" s="56">
        <v>262</v>
      </c>
      <c r="E12" s="57">
        <v>244</v>
      </c>
      <c r="F12" s="57">
        <v>226</v>
      </c>
      <c r="G12" s="122">
        <v>225</v>
      </c>
      <c r="H12" s="117" t="s">
        <v>47</v>
      </c>
      <c r="I12" s="58">
        <v>214</v>
      </c>
      <c r="J12" s="59">
        <v>212</v>
      </c>
      <c r="K12" s="60">
        <v>200</v>
      </c>
      <c r="L12" s="113">
        <v>186</v>
      </c>
      <c r="M12" s="110"/>
      <c r="N12" s="61">
        <v>386</v>
      </c>
      <c r="O12" s="51">
        <v>1769</v>
      </c>
      <c r="P12" s="52">
        <v>221.125</v>
      </c>
      <c r="Q12" s="53">
        <v>20</v>
      </c>
      <c r="R12" s="53">
        <v>34</v>
      </c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 t="s">
        <v>22</v>
      </c>
      <c r="C13" s="55"/>
      <c r="D13" s="56">
        <v>189</v>
      </c>
      <c r="E13" s="57">
        <v>236</v>
      </c>
      <c r="F13" s="57">
        <v>233</v>
      </c>
      <c r="G13" s="122">
        <v>254</v>
      </c>
      <c r="H13" s="117" t="s">
        <v>47</v>
      </c>
      <c r="I13" s="58">
        <v>252</v>
      </c>
      <c r="J13" s="59">
        <v>193</v>
      </c>
      <c r="K13" s="60">
        <v>177</v>
      </c>
      <c r="L13" s="113">
        <v>208</v>
      </c>
      <c r="M13" s="110"/>
      <c r="N13" s="61">
        <v>385</v>
      </c>
      <c r="O13" s="51">
        <v>1742</v>
      </c>
      <c r="P13" s="52">
        <v>217.75</v>
      </c>
      <c r="Q13" s="53">
        <v>19</v>
      </c>
      <c r="R13" s="53">
        <v>32</v>
      </c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 t="s">
        <v>20</v>
      </c>
      <c r="C14" s="55"/>
      <c r="D14" s="56">
        <v>157</v>
      </c>
      <c r="E14" s="57">
        <v>275</v>
      </c>
      <c r="F14" s="57">
        <v>187</v>
      </c>
      <c r="G14" s="122">
        <v>200</v>
      </c>
      <c r="H14" s="117" t="s">
        <v>47</v>
      </c>
      <c r="I14" s="58">
        <v>219</v>
      </c>
      <c r="J14" s="59">
        <v>157</v>
      </c>
      <c r="K14" s="60">
        <v>175</v>
      </c>
      <c r="L14" s="113">
        <v>177</v>
      </c>
      <c r="M14" s="110"/>
      <c r="N14" s="61">
        <v>352</v>
      </c>
      <c r="O14" s="51">
        <v>1547</v>
      </c>
      <c r="P14" s="52">
        <v>193.375</v>
      </c>
      <c r="Q14" s="53">
        <v>18</v>
      </c>
      <c r="R14" s="53">
        <v>30</v>
      </c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 t="s">
        <v>15</v>
      </c>
      <c r="C15" s="55"/>
      <c r="D15" s="56">
        <v>173</v>
      </c>
      <c r="E15" s="57">
        <v>244</v>
      </c>
      <c r="F15" s="57">
        <v>153</v>
      </c>
      <c r="G15" s="122">
        <v>214</v>
      </c>
      <c r="H15" s="117" t="s">
        <v>47</v>
      </c>
      <c r="I15" s="58">
        <v>215</v>
      </c>
      <c r="J15" s="59">
        <v>198</v>
      </c>
      <c r="K15" s="60">
        <v>158</v>
      </c>
      <c r="L15" s="113">
        <v>178</v>
      </c>
      <c r="M15" s="110"/>
      <c r="N15" s="61">
        <v>336</v>
      </c>
      <c r="O15" s="51">
        <v>1533</v>
      </c>
      <c r="P15" s="52">
        <v>191.625</v>
      </c>
      <c r="Q15" s="53">
        <v>17</v>
      </c>
      <c r="R15" s="53">
        <v>28</v>
      </c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 t="s">
        <v>68</v>
      </c>
      <c r="C16" s="66" t="s">
        <v>46</v>
      </c>
      <c r="D16" s="67">
        <v>152</v>
      </c>
      <c r="E16" s="68">
        <v>229</v>
      </c>
      <c r="F16" s="68">
        <v>246</v>
      </c>
      <c r="G16" s="123">
        <v>201</v>
      </c>
      <c r="H16" s="117" t="s">
        <v>47</v>
      </c>
      <c r="I16" s="69">
        <v>230</v>
      </c>
      <c r="J16" s="70">
        <v>204</v>
      </c>
      <c r="K16" s="71">
        <v>180</v>
      </c>
      <c r="L16" s="114">
        <v>154</v>
      </c>
      <c r="M16" s="111"/>
      <c r="N16" s="72">
        <v>334</v>
      </c>
      <c r="O16" s="73">
        <v>1596</v>
      </c>
      <c r="P16" s="74">
        <v>199.5</v>
      </c>
      <c r="Q16" s="75">
        <v>16</v>
      </c>
      <c r="R16" s="75">
        <v>26</v>
      </c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 t="s">
        <v>59</v>
      </c>
      <c r="C17" s="44"/>
      <c r="D17" s="45">
        <v>161</v>
      </c>
      <c r="E17" s="46">
        <v>154</v>
      </c>
      <c r="F17" s="46">
        <v>230</v>
      </c>
      <c r="G17" s="124">
        <v>266</v>
      </c>
      <c r="H17" s="117" t="s">
        <v>47</v>
      </c>
      <c r="I17" s="47">
        <v>242</v>
      </c>
      <c r="J17" s="48">
        <v>210</v>
      </c>
      <c r="K17" s="49"/>
      <c r="L17" s="112"/>
      <c r="M17" s="109"/>
      <c r="N17" s="50">
        <v>0</v>
      </c>
      <c r="O17" s="51">
        <v>1263</v>
      </c>
      <c r="P17" s="52">
        <v>210.5</v>
      </c>
      <c r="Q17" s="53">
        <v>15</v>
      </c>
      <c r="R17" s="53">
        <v>24</v>
      </c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 t="s">
        <v>25</v>
      </c>
      <c r="C18" s="55"/>
      <c r="D18" s="56">
        <v>188</v>
      </c>
      <c r="E18" s="57">
        <v>212</v>
      </c>
      <c r="F18" s="57">
        <v>207</v>
      </c>
      <c r="G18" s="122">
        <v>207</v>
      </c>
      <c r="H18" s="117" t="s">
        <v>47</v>
      </c>
      <c r="I18" s="58">
        <v>159</v>
      </c>
      <c r="J18" s="59">
        <v>207</v>
      </c>
      <c r="K18" s="60"/>
      <c r="L18" s="113"/>
      <c r="M18" s="110"/>
      <c r="N18" s="61">
        <v>0</v>
      </c>
      <c r="O18" s="51">
        <v>1180</v>
      </c>
      <c r="P18" s="52">
        <v>196.66666666666666</v>
      </c>
      <c r="Q18" s="53">
        <v>14</v>
      </c>
      <c r="R18" s="53">
        <v>23</v>
      </c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 t="s">
        <v>19</v>
      </c>
      <c r="C19" s="55"/>
      <c r="D19" s="56">
        <v>205</v>
      </c>
      <c r="E19" s="57">
        <v>220</v>
      </c>
      <c r="F19" s="57">
        <v>169</v>
      </c>
      <c r="G19" s="122">
        <v>200</v>
      </c>
      <c r="H19" s="117" t="s">
        <v>47</v>
      </c>
      <c r="I19" s="58">
        <v>181</v>
      </c>
      <c r="J19" s="59">
        <v>204</v>
      </c>
      <c r="K19" s="60"/>
      <c r="L19" s="113"/>
      <c r="M19" s="110"/>
      <c r="N19" s="61">
        <v>0</v>
      </c>
      <c r="O19" s="51">
        <v>1179</v>
      </c>
      <c r="P19" s="52">
        <v>196.5</v>
      </c>
      <c r="Q19" s="53">
        <v>13</v>
      </c>
      <c r="R19" s="53">
        <v>22</v>
      </c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 t="s">
        <v>58</v>
      </c>
      <c r="C20" s="55"/>
      <c r="D20" s="56">
        <v>204</v>
      </c>
      <c r="E20" s="57">
        <v>166</v>
      </c>
      <c r="F20" s="57">
        <v>189</v>
      </c>
      <c r="G20" s="122">
        <v>242</v>
      </c>
      <c r="H20" s="117" t="s">
        <v>47</v>
      </c>
      <c r="I20" s="58">
        <v>187</v>
      </c>
      <c r="J20" s="59">
        <v>184</v>
      </c>
      <c r="K20" s="60"/>
      <c r="L20" s="113"/>
      <c r="M20" s="110"/>
      <c r="N20" s="61">
        <v>0</v>
      </c>
      <c r="O20" s="51">
        <v>1172</v>
      </c>
      <c r="P20" s="52">
        <v>195.33333333333334</v>
      </c>
      <c r="Q20" s="53">
        <v>12</v>
      </c>
      <c r="R20" s="53">
        <v>21</v>
      </c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 t="s">
        <v>10</v>
      </c>
      <c r="C21" s="55"/>
      <c r="D21" s="56">
        <v>191</v>
      </c>
      <c r="E21" s="57">
        <v>188</v>
      </c>
      <c r="F21" s="57">
        <v>212</v>
      </c>
      <c r="G21" s="122">
        <v>169</v>
      </c>
      <c r="H21" s="117" t="s">
        <v>47</v>
      </c>
      <c r="I21" s="58">
        <v>170</v>
      </c>
      <c r="J21" s="59">
        <v>239</v>
      </c>
      <c r="K21" s="60"/>
      <c r="L21" s="113"/>
      <c r="M21" s="110"/>
      <c r="N21" s="61">
        <v>0</v>
      </c>
      <c r="O21" s="51">
        <v>1169</v>
      </c>
      <c r="P21" s="52">
        <v>194.83333333333334</v>
      </c>
      <c r="Q21" s="53">
        <v>11</v>
      </c>
      <c r="R21" s="53">
        <v>20</v>
      </c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 t="s">
        <v>54</v>
      </c>
      <c r="C22" s="77"/>
      <c r="D22" s="56">
        <v>156</v>
      </c>
      <c r="E22" s="57">
        <v>209</v>
      </c>
      <c r="F22" s="57">
        <v>179</v>
      </c>
      <c r="G22" s="122">
        <v>175</v>
      </c>
      <c r="H22" s="117" t="s">
        <v>47</v>
      </c>
      <c r="I22" s="58">
        <v>197</v>
      </c>
      <c r="J22" s="59">
        <v>221</v>
      </c>
      <c r="K22" s="60"/>
      <c r="L22" s="113"/>
      <c r="M22" s="110">
        <v>221</v>
      </c>
      <c r="N22" s="61">
        <v>0</v>
      </c>
      <c r="O22" s="51">
        <v>1137</v>
      </c>
      <c r="P22" s="52">
        <v>189.5</v>
      </c>
      <c r="Q22" s="53">
        <v>10</v>
      </c>
      <c r="R22" s="53">
        <v>19</v>
      </c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 t="s">
        <v>75</v>
      </c>
      <c r="C23" s="55"/>
      <c r="D23" s="56">
        <v>231</v>
      </c>
      <c r="E23" s="57">
        <v>186</v>
      </c>
      <c r="F23" s="57">
        <v>139</v>
      </c>
      <c r="G23" s="122">
        <v>165</v>
      </c>
      <c r="H23" s="117" t="s">
        <v>47</v>
      </c>
      <c r="I23" s="58">
        <v>266</v>
      </c>
      <c r="J23" s="59">
        <v>136</v>
      </c>
      <c r="K23" s="60"/>
      <c r="L23" s="113"/>
      <c r="M23" s="110"/>
      <c r="N23" s="61">
        <v>0</v>
      </c>
      <c r="O23" s="51">
        <v>1123</v>
      </c>
      <c r="P23" s="52">
        <v>187.16666666666666</v>
      </c>
      <c r="Q23" s="53">
        <v>9</v>
      </c>
      <c r="R23" s="53">
        <v>18</v>
      </c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 t="s">
        <v>80</v>
      </c>
      <c r="C24" s="55"/>
      <c r="D24" s="56">
        <v>238</v>
      </c>
      <c r="E24" s="57">
        <v>214</v>
      </c>
      <c r="F24" s="57">
        <v>161</v>
      </c>
      <c r="G24" s="122">
        <v>148</v>
      </c>
      <c r="H24" s="117" t="s">
        <v>47</v>
      </c>
      <c r="I24" s="58">
        <v>214</v>
      </c>
      <c r="J24" s="59">
        <v>129</v>
      </c>
      <c r="K24" s="60"/>
      <c r="L24" s="113"/>
      <c r="M24" s="110"/>
      <c r="N24" s="61">
        <v>0</v>
      </c>
      <c r="O24" s="51">
        <v>1104</v>
      </c>
      <c r="P24" s="52">
        <v>184</v>
      </c>
      <c r="Q24" s="53">
        <v>8</v>
      </c>
      <c r="R24" s="53">
        <v>17</v>
      </c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 t="s">
        <v>26</v>
      </c>
      <c r="C25" s="55"/>
      <c r="D25" s="56">
        <v>160</v>
      </c>
      <c r="E25" s="57">
        <v>179</v>
      </c>
      <c r="F25" s="57">
        <v>200</v>
      </c>
      <c r="G25" s="122">
        <v>159</v>
      </c>
      <c r="H25" s="117" t="s">
        <v>47</v>
      </c>
      <c r="I25" s="58">
        <v>199</v>
      </c>
      <c r="J25" s="59">
        <v>198</v>
      </c>
      <c r="K25" s="60"/>
      <c r="L25" s="113"/>
      <c r="M25" s="110"/>
      <c r="N25" s="61">
        <v>0</v>
      </c>
      <c r="O25" s="51">
        <v>1095</v>
      </c>
      <c r="P25" s="52">
        <v>182.5</v>
      </c>
      <c r="Q25" s="53">
        <v>7</v>
      </c>
      <c r="R25" s="53">
        <v>16</v>
      </c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 t="s">
        <v>18</v>
      </c>
      <c r="C26" s="55"/>
      <c r="D26" s="56">
        <v>202</v>
      </c>
      <c r="E26" s="57">
        <v>161</v>
      </c>
      <c r="F26" s="57">
        <v>200</v>
      </c>
      <c r="G26" s="122">
        <v>144</v>
      </c>
      <c r="H26" s="117" t="s">
        <v>47</v>
      </c>
      <c r="I26" s="58">
        <v>161</v>
      </c>
      <c r="J26" s="59">
        <v>157</v>
      </c>
      <c r="K26" s="60"/>
      <c r="L26" s="113"/>
      <c r="M26" s="110">
        <v>202</v>
      </c>
      <c r="N26" s="61">
        <v>0</v>
      </c>
      <c r="O26" s="51">
        <v>1025</v>
      </c>
      <c r="P26" s="52">
        <v>170.83333333333334</v>
      </c>
      <c r="Q26" s="53">
        <v>6</v>
      </c>
      <c r="R26" s="53">
        <v>15</v>
      </c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 t="s">
        <v>60</v>
      </c>
      <c r="C27" s="55"/>
      <c r="D27" s="56">
        <v>141</v>
      </c>
      <c r="E27" s="57">
        <v>178</v>
      </c>
      <c r="F27" s="57">
        <v>188</v>
      </c>
      <c r="G27" s="122">
        <v>190</v>
      </c>
      <c r="H27" s="117" t="s">
        <v>47</v>
      </c>
      <c r="I27" s="58">
        <v>179</v>
      </c>
      <c r="J27" s="59">
        <v>119</v>
      </c>
      <c r="K27" s="60"/>
      <c r="L27" s="113"/>
      <c r="M27" s="110"/>
      <c r="N27" s="61">
        <v>0</v>
      </c>
      <c r="O27" s="51">
        <v>995</v>
      </c>
      <c r="P27" s="52">
        <v>165.83333333333334</v>
      </c>
      <c r="Q27" s="53">
        <v>5</v>
      </c>
      <c r="R27" s="53">
        <v>14</v>
      </c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 t="s">
        <v>51</v>
      </c>
      <c r="C28" s="66"/>
      <c r="D28" s="67">
        <v>190</v>
      </c>
      <c r="E28" s="68">
        <v>118</v>
      </c>
      <c r="F28" s="68">
        <v>159</v>
      </c>
      <c r="G28" s="123">
        <v>148</v>
      </c>
      <c r="H28" s="117" t="s">
        <v>47</v>
      </c>
      <c r="I28" s="69">
        <v>186</v>
      </c>
      <c r="J28" s="70">
        <v>179</v>
      </c>
      <c r="K28" s="71"/>
      <c r="L28" s="114"/>
      <c r="M28" s="111"/>
      <c r="N28" s="72">
        <v>0</v>
      </c>
      <c r="O28" s="73">
        <v>980</v>
      </c>
      <c r="P28" s="74">
        <v>163.33333333333334</v>
      </c>
      <c r="Q28" s="75">
        <v>4</v>
      </c>
      <c r="R28" s="75">
        <v>13</v>
      </c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 t="s">
        <v>23</v>
      </c>
      <c r="C29" s="44"/>
      <c r="D29" s="45">
        <v>224</v>
      </c>
      <c r="E29" s="46">
        <v>170</v>
      </c>
      <c r="F29" s="46">
        <v>254</v>
      </c>
      <c r="G29" s="124">
        <v>193</v>
      </c>
      <c r="H29" s="117"/>
      <c r="I29" s="47"/>
      <c r="J29" s="48"/>
      <c r="K29" s="47"/>
      <c r="L29" s="112"/>
      <c r="M29" s="109">
        <v>254</v>
      </c>
      <c r="N29" s="50">
        <v>0</v>
      </c>
      <c r="O29" s="51">
        <v>841</v>
      </c>
      <c r="P29" s="52">
        <v>210.25</v>
      </c>
      <c r="Q29" s="53">
        <v>3</v>
      </c>
      <c r="R29" s="53">
        <v>12</v>
      </c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 t="s">
        <v>50</v>
      </c>
      <c r="C30" s="55" t="s">
        <v>46</v>
      </c>
      <c r="D30" s="56">
        <v>211</v>
      </c>
      <c r="E30" s="57">
        <v>206</v>
      </c>
      <c r="F30" s="57">
        <v>165</v>
      </c>
      <c r="G30" s="122">
        <v>136</v>
      </c>
      <c r="H30" s="117"/>
      <c r="I30" s="58"/>
      <c r="J30" s="59"/>
      <c r="K30" s="58"/>
      <c r="L30" s="113"/>
      <c r="M30" s="110"/>
      <c r="N30" s="61">
        <v>0</v>
      </c>
      <c r="O30" s="51">
        <v>718</v>
      </c>
      <c r="P30" s="52">
        <v>179.5</v>
      </c>
      <c r="Q30" s="53">
        <v>2</v>
      </c>
      <c r="R30" s="53">
        <v>11</v>
      </c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 t="s">
        <v>73</v>
      </c>
      <c r="C31" s="55"/>
      <c r="D31" s="56">
        <v>179</v>
      </c>
      <c r="E31" s="57">
        <v>134</v>
      </c>
      <c r="F31" s="57">
        <v>142</v>
      </c>
      <c r="G31" s="122">
        <v>154</v>
      </c>
      <c r="H31" s="117" t="s">
        <v>47</v>
      </c>
      <c r="I31" s="58"/>
      <c r="J31" s="59"/>
      <c r="K31" s="58"/>
      <c r="L31" s="113"/>
      <c r="M31" s="110"/>
      <c r="N31" s="61">
        <v>0</v>
      </c>
      <c r="O31" s="51">
        <v>609</v>
      </c>
      <c r="P31" s="52">
        <v>152.25</v>
      </c>
      <c r="Q31" s="53">
        <v>1</v>
      </c>
      <c r="R31" s="53">
        <v>10</v>
      </c>
      <c r="S31" s="183">
        <f>IF(B31="","",IF(ISNA(VLOOKUP(B31,Celkove!$B$6:$M$71,12,FALSE)),"Neni seznamu!",""))</f>
      </c>
    </row>
    <row r="32" spans="1:19" ht="12.75">
      <c r="A32" s="31">
        <f t="shared" si="0"/>
        <v>28</v>
      </c>
      <c r="B32" s="62"/>
      <c r="C32" s="55"/>
      <c r="D32" s="56"/>
      <c r="E32" s="57"/>
      <c r="F32" s="57"/>
      <c r="G32" s="122"/>
      <c r="H32" s="117"/>
      <c r="I32" s="58"/>
      <c r="J32" s="59"/>
      <c r="K32" s="58"/>
      <c r="L32" s="113"/>
      <c r="M32" s="110"/>
      <c r="N32" s="61">
        <v>0</v>
      </c>
      <c r="O32" s="51">
        <v>0</v>
      </c>
      <c r="P32" s="52" t="s">
        <v>64</v>
      </c>
      <c r="Q32" s="53">
        <v>0</v>
      </c>
      <c r="R32" s="53">
        <v>9</v>
      </c>
      <c r="S32" s="183">
        <f>IF(B32="","",IF(ISNA(VLOOKUP(B32,Celkove!$B$6:$M$71,12,FALSE)),"Neni seznamu!",""))</f>
      </c>
    </row>
    <row r="33" spans="1:19" ht="12.75">
      <c r="A33" s="31">
        <f t="shared" si="0"/>
        <v>29</v>
      </c>
      <c r="B33" s="54"/>
      <c r="C33" s="55"/>
      <c r="D33" s="56"/>
      <c r="E33" s="57"/>
      <c r="F33" s="57"/>
      <c r="G33" s="122"/>
      <c r="H33" s="117"/>
      <c r="I33" s="58"/>
      <c r="J33" s="59"/>
      <c r="K33" s="58"/>
      <c r="L33" s="113"/>
      <c r="M33" s="110"/>
      <c r="N33" s="61">
        <v>0</v>
      </c>
      <c r="O33" s="51">
        <v>0</v>
      </c>
      <c r="P33" s="52" t="s">
        <v>64</v>
      </c>
      <c r="Q33" s="53">
        <v>0</v>
      </c>
      <c r="R33" s="53">
        <v>8</v>
      </c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/>
      <c r="C34" s="55"/>
      <c r="D34" s="56"/>
      <c r="E34" s="57"/>
      <c r="F34" s="57"/>
      <c r="G34" s="122"/>
      <c r="H34" s="117"/>
      <c r="I34" s="58"/>
      <c r="J34" s="59"/>
      <c r="K34" s="58"/>
      <c r="L34" s="113"/>
      <c r="M34" s="110"/>
      <c r="N34" s="61">
        <v>0</v>
      </c>
      <c r="O34" s="51">
        <v>0</v>
      </c>
      <c r="P34" s="52" t="s">
        <v>64</v>
      </c>
      <c r="Q34" s="53">
        <v>0</v>
      </c>
      <c r="R34" s="53">
        <v>7</v>
      </c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/>
      <c r="C35" s="55"/>
      <c r="D35" s="56"/>
      <c r="E35" s="57"/>
      <c r="F35" s="57"/>
      <c r="G35" s="122"/>
      <c r="H35" s="117"/>
      <c r="I35" s="58"/>
      <c r="J35" s="59"/>
      <c r="K35" s="58"/>
      <c r="L35" s="113"/>
      <c r="M35" s="110">
        <v>0</v>
      </c>
      <c r="N35" s="61">
        <v>0</v>
      </c>
      <c r="O35" s="51">
        <v>0</v>
      </c>
      <c r="P35" s="52" t="s">
        <v>64</v>
      </c>
      <c r="Q35" s="53">
        <v>0</v>
      </c>
      <c r="R35" s="53">
        <v>6</v>
      </c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>
        <v>0</v>
      </c>
      <c r="N36" s="61">
        <v>0</v>
      </c>
      <c r="O36" s="51">
        <v>0</v>
      </c>
      <c r="P36" s="52" t="s">
        <v>64</v>
      </c>
      <c r="Q36" s="53">
        <v>0</v>
      </c>
      <c r="R36" s="53">
        <v>5</v>
      </c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>
        <v>0</v>
      </c>
      <c r="N37" s="61">
        <v>0</v>
      </c>
      <c r="O37" s="51">
        <v>0</v>
      </c>
      <c r="P37" s="52" t="s">
        <v>64</v>
      </c>
      <c r="Q37" s="53">
        <v>0</v>
      </c>
      <c r="R37" s="53">
        <v>4</v>
      </c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>
        <v>0</v>
      </c>
      <c r="N38" s="61">
        <v>0</v>
      </c>
      <c r="O38" s="51">
        <v>0</v>
      </c>
      <c r="P38" s="52" t="s">
        <v>64</v>
      </c>
      <c r="Q38" s="53">
        <v>0</v>
      </c>
      <c r="R38" s="53">
        <v>3</v>
      </c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>
        <v>0</v>
      </c>
      <c r="N39" s="61">
        <v>0</v>
      </c>
      <c r="O39" s="51">
        <v>0</v>
      </c>
      <c r="P39" s="52" t="s">
        <v>64</v>
      </c>
      <c r="Q39" s="53">
        <v>0</v>
      </c>
      <c r="R39" s="53">
        <v>2</v>
      </c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>
        <v>0</v>
      </c>
      <c r="N40" s="61">
        <v>0</v>
      </c>
      <c r="O40" s="51">
        <v>0</v>
      </c>
      <c r="P40" s="52" t="s">
        <v>64</v>
      </c>
      <c r="Q40" s="53">
        <v>0</v>
      </c>
      <c r="R40" s="53">
        <v>1</v>
      </c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>
        <v>0</v>
      </c>
      <c r="N41" s="61">
        <v>0</v>
      </c>
      <c r="O41" s="51">
        <v>0</v>
      </c>
      <c r="P41" s="52" t="s">
        <v>64</v>
      </c>
      <c r="Q41" s="53">
        <v>0</v>
      </c>
      <c r="R41" s="53">
        <v>0</v>
      </c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>
        <v>0</v>
      </c>
      <c r="N42" s="61">
        <v>0</v>
      </c>
      <c r="O42" s="51">
        <v>0</v>
      </c>
      <c r="P42" s="52" t="s">
        <v>64</v>
      </c>
      <c r="Q42" s="53">
        <v>0</v>
      </c>
      <c r="R42" s="53">
        <v>0</v>
      </c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>
        <v>0</v>
      </c>
      <c r="N43" s="61">
        <v>0</v>
      </c>
      <c r="O43" s="51">
        <v>0</v>
      </c>
      <c r="P43" s="52" t="s">
        <v>64</v>
      </c>
      <c r="Q43" s="53">
        <v>0</v>
      </c>
      <c r="R43" s="53">
        <v>0</v>
      </c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>
        <v>0</v>
      </c>
      <c r="N44" s="61">
        <v>0</v>
      </c>
      <c r="O44" s="51">
        <v>0</v>
      </c>
      <c r="P44" s="52" t="s">
        <v>64</v>
      </c>
      <c r="Q44" s="53">
        <v>0</v>
      </c>
      <c r="R44" s="53">
        <v>0</v>
      </c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>
        <v>0</v>
      </c>
      <c r="N45" s="72">
        <v>0</v>
      </c>
      <c r="O45" s="79">
        <v>0</v>
      </c>
      <c r="P45" s="80" t="s">
        <v>64</v>
      </c>
      <c r="Q45" s="81">
        <v>0</v>
      </c>
      <c r="R45" s="81">
        <v>0</v>
      </c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>
        <v>0</v>
      </c>
      <c r="N46" s="50">
        <v>0</v>
      </c>
      <c r="O46" s="86">
        <v>0</v>
      </c>
      <c r="P46" s="87" t="s">
        <v>64</v>
      </c>
      <c r="Q46" s="88">
        <v>0</v>
      </c>
      <c r="R46" s="89">
        <v>0</v>
      </c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>
        <v>0</v>
      </c>
      <c r="N47" s="61">
        <v>0</v>
      </c>
      <c r="O47" s="51">
        <v>0</v>
      </c>
      <c r="P47" s="52" t="s">
        <v>64</v>
      </c>
      <c r="Q47" s="53">
        <v>0</v>
      </c>
      <c r="R47" s="90">
        <v>0</v>
      </c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>
        <v>0</v>
      </c>
      <c r="N48" s="61">
        <v>0</v>
      </c>
      <c r="O48" s="51">
        <v>0</v>
      </c>
      <c r="P48" s="52" t="s">
        <v>64</v>
      </c>
      <c r="Q48" s="53">
        <v>0</v>
      </c>
      <c r="R48" s="90">
        <v>0</v>
      </c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>
        <v>0</v>
      </c>
      <c r="N49" s="61">
        <v>0</v>
      </c>
      <c r="O49" s="51">
        <v>0</v>
      </c>
      <c r="P49" s="52" t="s">
        <v>64</v>
      </c>
      <c r="Q49" s="53">
        <v>0</v>
      </c>
      <c r="R49" s="90">
        <v>0</v>
      </c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>
        <v>0</v>
      </c>
      <c r="N50" s="61">
        <v>0</v>
      </c>
      <c r="O50" s="51">
        <v>0</v>
      </c>
      <c r="P50" s="52" t="s">
        <v>64</v>
      </c>
      <c r="Q50" s="53">
        <v>0</v>
      </c>
      <c r="R50" s="90">
        <v>0</v>
      </c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>
        <v>0</v>
      </c>
      <c r="N51" s="61">
        <v>0</v>
      </c>
      <c r="O51" s="51">
        <v>0</v>
      </c>
      <c r="P51" s="52" t="s">
        <v>64</v>
      </c>
      <c r="Q51" s="53">
        <v>0</v>
      </c>
      <c r="R51" s="90">
        <v>0</v>
      </c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>
        <v>0</v>
      </c>
      <c r="N52" s="72">
        <v>0</v>
      </c>
      <c r="O52" s="73">
        <v>0</v>
      </c>
      <c r="P52" s="74" t="s">
        <v>64</v>
      </c>
      <c r="Q52" s="75">
        <v>0</v>
      </c>
      <c r="R52" s="91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64"/>
  <sheetViews>
    <sheetView showZeros="0" zoomScalePageLayoutView="0" workbookViewId="0" topLeftCell="A1">
      <selection activeCell="U36" sqref="U36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 t="s">
        <v>68</v>
      </c>
      <c r="C5" s="44" t="s">
        <v>81</v>
      </c>
      <c r="D5" s="45">
        <v>262</v>
      </c>
      <c r="E5" s="46">
        <v>216</v>
      </c>
      <c r="F5" s="46">
        <v>243</v>
      </c>
      <c r="G5" s="121">
        <v>241</v>
      </c>
      <c r="H5" s="116" t="s">
        <v>47</v>
      </c>
      <c r="I5" s="47">
        <v>218</v>
      </c>
      <c r="J5" s="48">
        <v>211</v>
      </c>
      <c r="K5" s="49">
        <v>297</v>
      </c>
      <c r="L5" s="112">
        <v>268</v>
      </c>
      <c r="M5" s="109"/>
      <c r="N5" s="50">
        <v>565</v>
      </c>
      <c r="O5" s="51">
        <v>1956</v>
      </c>
      <c r="P5" s="52">
        <v>244.5</v>
      </c>
      <c r="Q5" s="53">
        <v>28</v>
      </c>
      <c r="R5" s="53">
        <v>60</v>
      </c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 t="s">
        <v>21</v>
      </c>
      <c r="C6" s="55"/>
      <c r="D6" s="56">
        <v>200</v>
      </c>
      <c r="E6" s="57">
        <v>257</v>
      </c>
      <c r="F6" s="57">
        <v>151</v>
      </c>
      <c r="G6" s="122">
        <v>258</v>
      </c>
      <c r="H6" s="117" t="s">
        <v>47</v>
      </c>
      <c r="I6" s="58">
        <v>278</v>
      </c>
      <c r="J6" s="59">
        <v>189</v>
      </c>
      <c r="K6" s="60">
        <v>224</v>
      </c>
      <c r="L6" s="113">
        <v>202</v>
      </c>
      <c r="M6" s="110"/>
      <c r="N6" s="61">
        <v>426</v>
      </c>
      <c r="O6" s="51">
        <v>1759</v>
      </c>
      <c r="P6" s="52">
        <v>219.875</v>
      </c>
      <c r="Q6" s="53">
        <v>27</v>
      </c>
      <c r="R6" s="53">
        <v>55</v>
      </c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 t="s">
        <v>19</v>
      </c>
      <c r="C7" s="55"/>
      <c r="D7" s="56">
        <v>187</v>
      </c>
      <c r="E7" s="57">
        <v>254</v>
      </c>
      <c r="F7" s="57">
        <v>190</v>
      </c>
      <c r="G7" s="122">
        <v>187</v>
      </c>
      <c r="H7" s="117" t="s">
        <v>47</v>
      </c>
      <c r="I7" s="58">
        <v>221</v>
      </c>
      <c r="J7" s="59">
        <v>185</v>
      </c>
      <c r="K7" s="60">
        <v>222</v>
      </c>
      <c r="L7" s="113">
        <v>178</v>
      </c>
      <c r="M7" s="110"/>
      <c r="N7" s="61">
        <v>400</v>
      </c>
      <c r="O7" s="51">
        <v>1624</v>
      </c>
      <c r="P7" s="52">
        <v>203</v>
      </c>
      <c r="Q7" s="53">
        <v>26</v>
      </c>
      <c r="R7" s="53">
        <v>50</v>
      </c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 t="s">
        <v>26</v>
      </c>
      <c r="C8" s="55"/>
      <c r="D8" s="56">
        <v>223</v>
      </c>
      <c r="E8" s="57">
        <v>240</v>
      </c>
      <c r="F8" s="57">
        <v>234</v>
      </c>
      <c r="G8" s="122">
        <v>255</v>
      </c>
      <c r="H8" s="117" t="s">
        <v>47</v>
      </c>
      <c r="I8" s="58">
        <v>228</v>
      </c>
      <c r="J8" s="59">
        <v>191</v>
      </c>
      <c r="K8" s="60">
        <v>207</v>
      </c>
      <c r="L8" s="113">
        <v>188</v>
      </c>
      <c r="M8" s="110">
        <v>255</v>
      </c>
      <c r="N8" s="61">
        <v>395</v>
      </c>
      <c r="O8" s="51">
        <v>1766</v>
      </c>
      <c r="P8" s="52">
        <v>220.75</v>
      </c>
      <c r="Q8" s="53">
        <v>25</v>
      </c>
      <c r="R8" s="53">
        <v>45</v>
      </c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 t="s">
        <v>67</v>
      </c>
      <c r="C9" s="55"/>
      <c r="D9" s="56">
        <v>203</v>
      </c>
      <c r="E9" s="57">
        <v>284</v>
      </c>
      <c r="F9" s="57">
        <v>264</v>
      </c>
      <c r="G9" s="122">
        <v>196</v>
      </c>
      <c r="H9" s="117" t="s">
        <v>47</v>
      </c>
      <c r="I9" s="58">
        <v>300</v>
      </c>
      <c r="J9" s="59">
        <v>189</v>
      </c>
      <c r="K9" s="60">
        <v>221</v>
      </c>
      <c r="L9" s="113">
        <v>166</v>
      </c>
      <c r="M9" s="110"/>
      <c r="N9" s="61">
        <v>387</v>
      </c>
      <c r="O9" s="51">
        <v>1823</v>
      </c>
      <c r="P9" s="52">
        <v>227.875</v>
      </c>
      <c r="Q9" s="53">
        <v>24</v>
      </c>
      <c r="R9" s="53">
        <v>42</v>
      </c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54" t="s">
        <v>82</v>
      </c>
      <c r="C10" s="55" t="s">
        <v>46</v>
      </c>
      <c r="D10" s="56">
        <v>238</v>
      </c>
      <c r="E10" s="57">
        <v>230</v>
      </c>
      <c r="F10" s="57">
        <v>209</v>
      </c>
      <c r="G10" s="122">
        <v>214</v>
      </c>
      <c r="H10" s="117" t="s">
        <v>47</v>
      </c>
      <c r="I10" s="58">
        <v>255</v>
      </c>
      <c r="J10" s="59">
        <v>186</v>
      </c>
      <c r="K10" s="60">
        <v>170</v>
      </c>
      <c r="L10" s="113">
        <v>201</v>
      </c>
      <c r="M10" s="110"/>
      <c r="N10" s="61">
        <v>371</v>
      </c>
      <c r="O10" s="51">
        <v>1703</v>
      </c>
      <c r="P10" s="52">
        <v>212.875</v>
      </c>
      <c r="Q10" s="53">
        <v>23</v>
      </c>
      <c r="R10" s="53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63" t="s">
        <v>78</v>
      </c>
      <c r="C11" s="55"/>
      <c r="D11" s="56">
        <v>241</v>
      </c>
      <c r="E11" s="57">
        <v>212</v>
      </c>
      <c r="F11" s="57">
        <v>300</v>
      </c>
      <c r="G11" s="122">
        <v>261</v>
      </c>
      <c r="H11" s="117" t="s">
        <v>47</v>
      </c>
      <c r="I11" s="58">
        <v>227</v>
      </c>
      <c r="J11" s="59">
        <v>260</v>
      </c>
      <c r="K11" s="60">
        <v>164</v>
      </c>
      <c r="L11" s="113">
        <v>206</v>
      </c>
      <c r="M11" s="110">
        <v>300</v>
      </c>
      <c r="N11" s="61">
        <v>370</v>
      </c>
      <c r="O11" s="51">
        <v>1871</v>
      </c>
      <c r="P11" s="52">
        <v>233.875</v>
      </c>
      <c r="Q11" s="53">
        <v>22</v>
      </c>
      <c r="R11" s="53">
        <v>36</v>
      </c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 t="s">
        <v>25</v>
      </c>
      <c r="C12" s="55"/>
      <c r="D12" s="56">
        <v>179</v>
      </c>
      <c r="E12" s="57">
        <v>228</v>
      </c>
      <c r="F12" s="57">
        <v>206</v>
      </c>
      <c r="G12" s="122">
        <v>220</v>
      </c>
      <c r="H12" s="117" t="s">
        <v>47</v>
      </c>
      <c r="I12" s="58">
        <v>198</v>
      </c>
      <c r="J12" s="59">
        <v>184</v>
      </c>
      <c r="K12" s="60">
        <v>202</v>
      </c>
      <c r="L12" s="113">
        <v>164</v>
      </c>
      <c r="M12" s="110"/>
      <c r="N12" s="61">
        <v>366</v>
      </c>
      <c r="O12" s="51">
        <v>1581</v>
      </c>
      <c r="P12" s="52">
        <v>197.625</v>
      </c>
      <c r="Q12" s="53">
        <v>21</v>
      </c>
      <c r="R12" s="53">
        <v>34</v>
      </c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 t="s">
        <v>48</v>
      </c>
      <c r="C13" s="55"/>
      <c r="D13" s="56">
        <v>208</v>
      </c>
      <c r="E13" s="57">
        <v>180</v>
      </c>
      <c r="F13" s="57">
        <v>218</v>
      </c>
      <c r="G13" s="122">
        <v>256</v>
      </c>
      <c r="H13" s="117" t="s">
        <v>47</v>
      </c>
      <c r="I13" s="58">
        <v>242</v>
      </c>
      <c r="J13" s="59">
        <v>147</v>
      </c>
      <c r="K13" s="60">
        <v>222</v>
      </c>
      <c r="L13" s="113">
        <v>139</v>
      </c>
      <c r="M13" s="110"/>
      <c r="N13" s="61">
        <v>361</v>
      </c>
      <c r="O13" s="51">
        <v>1612</v>
      </c>
      <c r="P13" s="52">
        <v>201.5</v>
      </c>
      <c r="Q13" s="53">
        <v>20</v>
      </c>
      <c r="R13" s="53">
        <v>32</v>
      </c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 t="s">
        <v>69</v>
      </c>
      <c r="C14" s="55"/>
      <c r="D14" s="56">
        <v>189</v>
      </c>
      <c r="E14" s="57">
        <v>186</v>
      </c>
      <c r="F14" s="57">
        <v>218</v>
      </c>
      <c r="G14" s="122">
        <v>212</v>
      </c>
      <c r="H14" s="117" t="s">
        <v>47</v>
      </c>
      <c r="I14" s="58">
        <v>216</v>
      </c>
      <c r="J14" s="59">
        <v>255</v>
      </c>
      <c r="K14" s="60">
        <v>159</v>
      </c>
      <c r="L14" s="113">
        <v>199</v>
      </c>
      <c r="M14" s="110"/>
      <c r="N14" s="61">
        <v>358</v>
      </c>
      <c r="O14" s="51">
        <v>1634</v>
      </c>
      <c r="P14" s="52">
        <v>204.25</v>
      </c>
      <c r="Q14" s="53">
        <v>19</v>
      </c>
      <c r="R14" s="53">
        <v>30</v>
      </c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 t="s">
        <v>58</v>
      </c>
      <c r="C15" s="55"/>
      <c r="D15" s="56">
        <v>191</v>
      </c>
      <c r="E15" s="57">
        <v>218</v>
      </c>
      <c r="F15" s="57">
        <v>233</v>
      </c>
      <c r="G15" s="122">
        <v>182</v>
      </c>
      <c r="H15" s="117" t="s">
        <v>47</v>
      </c>
      <c r="I15" s="58">
        <v>192</v>
      </c>
      <c r="J15" s="59">
        <v>213</v>
      </c>
      <c r="K15" s="60">
        <v>152</v>
      </c>
      <c r="L15" s="113">
        <v>197</v>
      </c>
      <c r="M15" s="110"/>
      <c r="N15" s="61">
        <v>349</v>
      </c>
      <c r="O15" s="51">
        <v>1578</v>
      </c>
      <c r="P15" s="52">
        <v>197.25</v>
      </c>
      <c r="Q15" s="53">
        <v>18</v>
      </c>
      <c r="R15" s="53">
        <v>28</v>
      </c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 t="s">
        <v>20</v>
      </c>
      <c r="C16" s="66"/>
      <c r="D16" s="67">
        <v>185</v>
      </c>
      <c r="E16" s="68">
        <v>196</v>
      </c>
      <c r="F16" s="68">
        <v>174</v>
      </c>
      <c r="G16" s="123">
        <v>287</v>
      </c>
      <c r="H16" s="117" t="s">
        <v>47</v>
      </c>
      <c r="I16" s="69">
        <v>222</v>
      </c>
      <c r="J16" s="70">
        <v>235</v>
      </c>
      <c r="K16" s="71">
        <v>125</v>
      </c>
      <c r="L16" s="114">
        <v>195</v>
      </c>
      <c r="M16" s="111"/>
      <c r="N16" s="72">
        <v>320</v>
      </c>
      <c r="O16" s="73">
        <v>1619</v>
      </c>
      <c r="P16" s="74">
        <v>202.375</v>
      </c>
      <c r="Q16" s="75">
        <v>17</v>
      </c>
      <c r="R16" s="75">
        <v>26</v>
      </c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 t="s">
        <v>49</v>
      </c>
      <c r="C17" s="44"/>
      <c r="D17" s="45">
        <v>250</v>
      </c>
      <c r="E17" s="46">
        <v>220</v>
      </c>
      <c r="F17" s="46">
        <v>196</v>
      </c>
      <c r="G17" s="124">
        <v>199</v>
      </c>
      <c r="H17" s="117" t="s">
        <v>47</v>
      </c>
      <c r="I17" s="47">
        <v>210</v>
      </c>
      <c r="J17" s="48">
        <v>253</v>
      </c>
      <c r="K17" s="49"/>
      <c r="L17" s="112"/>
      <c r="M17" s="109"/>
      <c r="N17" s="50">
        <v>0</v>
      </c>
      <c r="O17" s="51">
        <v>1328</v>
      </c>
      <c r="P17" s="52">
        <v>221.33333333333334</v>
      </c>
      <c r="Q17" s="53">
        <v>16</v>
      </c>
      <c r="R17" s="53">
        <v>24</v>
      </c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 t="s">
        <v>54</v>
      </c>
      <c r="C18" s="55"/>
      <c r="D18" s="56">
        <v>224</v>
      </c>
      <c r="E18" s="57">
        <v>170</v>
      </c>
      <c r="F18" s="57">
        <v>176</v>
      </c>
      <c r="G18" s="122">
        <v>231</v>
      </c>
      <c r="H18" s="117" t="s">
        <v>47</v>
      </c>
      <c r="I18" s="58">
        <v>246</v>
      </c>
      <c r="J18" s="59">
        <v>198</v>
      </c>
      <c r="K18" s="60"/>
      <c r="L18" s="113"/>
      <c r="M18" s="110">
        <v>246</v>
      </c>
      <c r="N18" s="61">
        <v>0</v>
      </c>
      <c r="O18" s="51">
        <v>1245</v>
      </c>
      <c r="P18" s="52">
        <v>207.5</v>
      </c>
      <c r="Q18" s="53">
        <v>15</v>
      </c>
      <c r="R18" s="53">
        <v>23</v>
      </c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 t="s">
        <v>22</v>
      </c>
      <c r="C19" s="55"/>
      <c r="D19" s="56">
        <v>199</v>
      </c>
      <c r="E19" s="57">
        <v>221</v>
      </c>
      <c r="F19" s="57">
        <v>202</v>
      </c>
      <c r="G19" s="122">
        <v>223</v>
      </c>
      <c r="H19" s="117" t="s">
        <v>47</v>
      </c>
      <c r="I19" s="58">
        <v>214</v>
      </c>
      <c r="J19" s="59">
        <v>180</v>
      </c>
      <c r="K19" s="60"/>
      <c r="L19" s="113"/>
      <c r="M19" s="110"/>
      <c r="N19" s="61">
        <v>0</v>
      </c>
      <c r="O19" s="51">
        <v>1239</v>
      </c>
      <c r="P19" s="52">
        <v>206.5</v>
      </c>
      <c r="Q19" s="53">
        <v>14</v>
      </c>
      <c r="R19" s="53">
        <v>22</v>
      </c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 t="s">
        <v>52</v>
      </c>
      <c r="C20" s="55"/>
      <c r="D20" s="56">
        <v>192</v>
      </c>
      <c r="E20" s="57">
        <v>217</v>
      </c>
      <c r="F20" s="57">
        <v>256</v>
      </c>
      <c r="G20" s="122">
        <v>177</v>
      </c>
      <c r="H20" s="117" t="s">
        <v>47</v>
      </c>
      <c r="I20" s="58">
        <v>219</v>
      </c>
      <c r="J20" s="59">
        <v>169</v>
      </c>
      <c r="K20" s="60"/>
      <c r="L20" s="113"/>
      <c r="M20" s="110"/>
      <c r="N20" s="61">
        <v>0</v>
      </c>
      <c r="O20" s="51">
        <v>1230</v>
      </c>
      <c r="P20" s="52">
        <v>205</v>
      </c>
      <c r="Q20" s="53">
        <v>13</v>
      </c>
      <c r="R20" s="53">
        <v>21</v>
      </c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 t="s">
        <v>15</v>
      </c>
      <c r="C21" s="55"/>
      <c r="D21" s="56">
        <v>277</v>
      </c>
      <c r="E21" s="57">
        <v>163</v>
      </c>
      <c r="F21" s="57">
        <v>213</v>
      </c>
      <c r="G21" s="122">
        <v>191</v>
      </c>
      <c r="H21" s="117" t="s">
        <v>47</v>
      </c>
      <c r="I21" s="58">
        <v>198</v>
      </c>
      <c r="J21" s="59">
        <v>179</v>
      </c>
      <c r="K21" s="60"/>
      <c r="L21" s="113"/>
      <c r="M21" s="110"/>
      <c r="N21" s="61">
        <v>0</v>
      </c>
      <c r="O21" s="51">
        <v>1221</v>
      </c>
      <c r="P21" s="52">
        <v>203.5</v>
      </c>
      <c r="Q21" s="53">
        <v>12</v>
      </c>
      <c r="R21" s="53">
        <v>20</v>
      </c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 t="s">
        <v>59</v>
      </c>
      <c r="C22" s="77"/>
      <c r="D22" s="56">
        <v>220</v>
      </c>
      <c r="E22" s="57">
        <v>198</v>
      </c>
      <c r="F22" s="57">
        <v>221</v>
      </c>
      <c r="G22" s="122">
        <v>211</v>
      </c>
      <c r="H22" s="117" t="s">
        <v>47</v>
      </c>
      <c r="I22" s="58">
        <v>196</v>
      </c>
      <c r="J22" s="59">
        <v>165</v>
      </c>
      <c r="K22" s="60"/>
      <c r="L22" s="113"/>
      <c r="M22" s="110"/>
      <c r="N22" s="61">
        <v>0</v>
      </c>
      <c r="O22" s="51">
        <v>1211</v>
      </c>
      <c r="P22" s="52">
        <v>201.83333333333334</v>
      </c>
      <c r="Q22" s="53">
        <v>11</v>
      </c>
      <c r="R22" s="53">
        <v>19</v>
      </c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 t="s">
        <v>70</v>
      </c>
      <c r="C23" s="55"/>
      <c r="D23" s="56">
        <v>193</v>
      </c>
      <c r="E23" s="57">
        <v>172</v>
      </c>
      <c r="F23" s="57">
        <v>230</v>
      </c>
      <c r="G23" s="122">
        <v>203</v>
      </c>
      <c r="H23" s="117" t="s">
        <v>47</v>
      </c>
      <c r="I23" s="58">
        <v>203</v>
      </c>
      <c r="J23" s="59">
        <v>190</v>
      </c>
      <c r="K23" s="60"/>
      <c r="L23" s="113"/>
      <c r="M23" s="110"/>
      <c r="N23" s="61">
        <v>0</v>
      </c>
      <c r="O23" s="51">
        <v>1191</v>
      </c>
      <c r="P23" s="52">
        <v>198.5</v>
      </c>
      <c r="Q23" s="53">
        <v>10</v>
      </c>
      <c r="R23" s="53">
        <v>18</v>
      </c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 t="s">
        <v>53</v>
      </c>
      <c r="C24" s="55"/>
      <c r="D24" s="56">
        <v>220</v>
      </c>
      <c r="E24" s="57">
        <v>176</v>
      </c>
      <c r="F24" s="57">
        <v>221</v>
      </c>
      <c r="G24" s="122">
        <v>189</v>
      </c>
      <c r="H24" s="117" t="s">
        <v>47</v>
      </c>
      <c r="I24" s="58">
        <v>193</v>
      </c>
      <c r="J24" s="59">
        <v>190</v>
      </c>
      <c r="K24" s="60"/>
      <c r="L24" s="113"/>
      <c r="M24" s="110"/>
      <c r="N24" s="61">
        <v>0</v>
      </c>
      <c r="O24" s="51">
        <v>1189</v>
      </c>
      <c r="P24" s="52">
        <v>198.16666666666666</v>
      </c>
      <c r="Q24" s="53">
        <v>9</v>
      </c>
      <c r="R24" s="53">
        <v>17</v>
      </c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 t="s">
        <v>75</v>
      </c>
      <c r="C25" s="55"/>
      <c r="D25" s="56">
        <v>197</v>
      </c>
      <c r="E25" s="57">
        <v>176</v>
      </c>
      <c r="F25" s="57">
        <v>190</v>
      </c>
      <c r="G25" s="122">
        <v>194</v>
      </c>
      <c r="H25" s="117" t="s">
        <v>47</v>
      </c>
      <c r="I25" s="58">
        <v>161</v>
      </c>
      <c r="J25" s="59">
        <v>256</v>
      </c>
      <c r="K25" s="60"/>
      <c r="L25" s="113"/>
      <c r="M25" s="110"/>
      <c r="N25" s="61">
        <v>0</v>
      </c>
      <c r="O25" s="51">
        <v>1174</v>
      </c>
      <c r="P25" s="52">
        <v>195.66666666666666</v>
      </c>
      <c r="Q25" s="53">
        <v>8</v>
      </c>
      <c r="R25" s="53">
        <v>16</v>
      </c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 t="s">
        <v>18</v>
      </c>
      <c r="C26" s="55"/>
      <c r="D26" s="56">
        <v>171</v>
      </c>
      <c r="E26" s="57">
        <v>198</v>
      </c>
      <c r="F26" s="57">
        <v>211</v>
      </c>
      <c r="G26" s="122">
        <v>209</v>
      </c>
      <c r="H26" s="117" t="s">
        <v>47</v>
      </c>
      <c r="I26" s="58">
        <v>163</v>
      </c>
      <c r="J26" s="59">
        <v>219</v>
      </c>
      <c r="K26" s="60"/>
      <c r="L26" s="113"/>
      <c r="M26" s="110"/>
      <c r="N26" s="61">
        <v>0</v>
      </c>
      <c r="O26" s="51">
        <v>1171</v>
      </c>
      <c r="P26" s="52">
        <v>195.16666666666666</v>
      </c>
      <c r="Q26" s="53">
        <v>7</v>
      </c>
      <c r="R26" s="53">
        <v>15</v>
      </c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 t="s">
        <v>16</v>
      </c>
      <c r="C27" s="55"/>
      <c r="D27" s="56">
        <v>177</v>
      </c>
      <c r="E27" s="57">
        <v>186</v>
      </c>
      <c r="F27" s="57">
        <v>142</v>
      </c>
      <c r="G27" s="122">
        <v>230</v>
      </c>
      <c r="H27" s="117" t="s">
        <v>47</v>
      </c>
      <c r="I27" s="58">
        <v>228</v>
      </c>
      <c r="J27" s="59">
        <v>160</v>
      </c>
      <c r="K27" s="60"/>
      <c r="L27" s="113"/>
      <c r="M27" s="110"/>
      <c r="N27" s="61">
        <v>0</v>
      </c>
      <c r="O27" s="51">
        <v>1123</v>
      </c>
      <c r="P27" s="52">
        <v>187.16666666666666</v>
      </c>
      <c r="Q27" s="53">
        <v>6</v>
      </c>
      <c r="R27" s="53">
        <v>14</v>
      </c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 t="s">
        <v>51</v>
      </c>
      <c r="C28" s="66"/>
      <c r="D28" s="67">
        <v>179</v>
      </c>
      <c r="E28" s="68">
        <v>187</v>
      </c>
      <c r="F28" s="68">
        <v>178</v>
      </c>
      <c r="G28" s="123">
        <v>217</v>
      </c>
      <c r="H28" s="117" t="s">
        <v>47</v>
      </c>
      <c r="I28" s="69">
        <v>159</v>
      </c>
      <c r="J28" s="70">
        <v>162</v>
      </c>
      <c r="K28" s="71"/>
      <c r="L28" s="114"/>
      <c r="M28" s="111"/>
      <c r="N28" s="72">
        <v>0</v>
      </c>
      <c r="O28" s="73">
        <v>1082</v>
      </c>
      <c r="P28" s="74">
        <v>180.33333333333334</v>
      </c>
      <c r="Q28" s="75">
        <v>5</v>
      </c>
      <c r="R28" s="75">
        <v>13</v>
      </c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 t="s">
        <v>23</v>
      </c>
      <c r="C29" s="44"/>
      <c r="D29" s="45">
        <v>251</v>
      </c>
      <c r="E29" s="46">
        <v>228</v>
      </c>
      <c r="F29" s="46">
        <v>189</v>
      </c>
      <c r="G29" s="124">
        <v>172</v>
      </c>
      <c r="H29" s="117"/>
      <c r="I29" s="47"/>
      <c r="J29" s="48"/>
      <c r="K29" s="47"/>
      <c r="L29" s="112"/>
      <c r="M29" s="109"/>
      <c r="N29" s="50">
        <v>0</v>
      </c>
      <c r="O29" s="51">
        <v>840</v>
      </c>
      <c r="P29" s="52">
        <v>210</v>
      </c>
      <c r="Q29" s="53">
        <v>4</v>
      </c>
      <c r="R29" s="53">
        <v>12</v>
      </c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 t="s">
        <v>17</v>
      </c>
      <c r="C30" s="55"/>
      <c r="D30" s="56">
        <v>137</v>
      </c>
      <c r="E30" s="57">
        <v>178</v>
      </c>
      <c r="F30" s="57">
        <v>222</v>
      </c>
      <c r="G30" s="122">
        <v>187</v>
      </c>
      <c r="H30" s="117" t="s">
        <v>47</v>
      </c>
      <c r="I30" s="58"/>
      <c r="J30" s="59"/>
      <c r="K30" s="58"/>
      <c r="L30" s="113"/>
      <c r="M30" s="110"/>
      <c r="N30" s="61">
        <v>0</v>
      </c>
      <c r="O30" s="51">
        <v>724</v>
      </c>
      <c r="P30" s="52">
        <v>181</v>
      </c>
      <c r="Q30" s="53">
        <v>3</v>
      </c>
      <c r="R30" s="53">
        <v>11</v>
      </c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 t="s">
        <v>24</v>
      </c>
      <c r="C31" s="55"/>
      <c r="D31" s="56">
        <v>183</v>
      </c>
      <c r="E31" s="57">
        <v>210</v>
      </c>
      <c r="F31" s="57">
        <v>139</v>
      </c>
      <c r="G31" s="122">
        <v>175</v>
      </c>
      <c r="H31" s="117" t="s">
        <v>47</v>
      </c>
      <c r="I31" s="58"/>
      <c r="J31" s="59"/>
      <c r="K31" s="58"/>
      <c r="L31" s="113"/>
      <c r="M31" s="110"/>
      <c r="N31" s="61">
        <v>0</v>
      </c>
      <c r="O31" s="51">
        <v>707</v>
      </c>
      <c r="P31" s="52">
        <v>176.75</v>
      </c>
      <c r="Q31" s="53">
        <v>2</v>
      </c>
      <c r="R31" s="53">
        <v>10</v>
      </c>
      <c r="S31" s="183">
        <f>IF(B31="","",IF(ISNA(VLOOKUP(B31,Celkove!$B$6:$M$71,12,FALSE)),"Neni seznamu!",""))</f>
      </c>
    </row>
    <row r="32" spans="1:19" ht="13.5" thickBot="1">
      <c r="A32" s="192">
        <f t="shared" si="0"/>
        <v>28</v>
      </c>
      <c r="B32" s="193" t="s">
        <v>71</v>
      </c>
      <c r="C32" s="194"/>
      <c r="D32" s="195">
        <v>177</v>
      </c>
      <c r="E32" s="196">
        <v>149</v>
      </c>
      <c r="F32" s="196">
        <v>137</v>
      </c>
      <c r="G32" s="197">
        <v>208</v>
      </c>
      <c r="H32" s="198" t="s">
        <v>47</v>
      </c>
      <c r="I32" s="199"/>
      <c r="J32" s="200"/>
      <c r="K32" s="199"/>
      <c r="L32" s="201"/>
      <c r="M32" s="202"/>
      <c r="N32" s="203">
        <v>0</v>
      </c>
      <c r="O32" s="204">
        <v>671</v>
      </c>
      <c r="P32" s="205">
        <v>167.75</v>
      </c>
      <c r="Q32" s="206">
        <v>1</v>
      </c>
      <c r="R32" s="206">
        <v>9</v>
      </c>
      <c r="S32" s="183">
        <f>IF(B32="","",IF(ISNA(VLOOKUP(B32,Celkove!$B$6:$M$71,12,FALSE)),"Neni seznamu!",""))</f>
      </c>
    </row>
    <row r="33" spans="1:19" ht="13.5" thickTop="1">
      <c r="A33" s="125">
        <f t="shared" si="0"/>
        <v>29</v>
      </c>
      <c r="B33" s="185"/>
      <c r="C33" s="44"/>
      <c r="D33" s="45"/>
      <c r="E33" s="46"/>
      <c r="F33" s="46"/>
      <c r="G33" s="124"/>
      <c r="H33" s="186"/>
      <c r="I33" s="187"/>
      <c r="J33" s="188"/>
      <c r="K33" s="187"/>
      <c r="L33" s="189"/>
      <c r="M33" s="190"/>
      <c r="N33" s="191">
        <v>0</v>
      </c>
      <c r="O33" s="51">
        <v>0</v>
      </c>
      <c r="P33" s="52" t="s">
        <v>64</v>
      </c>
      <c r="Q33" s="53">
        <v>0</v>
      </c>
      <c r="R33" s="53">
        <v>8</v>
      </c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/>
      <c r="C34" s="55"/>
      <c r="D34" s="56"/>
      <c r="E34" s="57"/>
      <c r="F34" s="57"/>
      <c r="G34" s="122"/>
      <c r="H34" s="117"/>
      <c r="I34" s="58"/>
      <c r="J34" s="59"/>
      <c r="K34" s="58"/>
      <c r="L34" s="113"/>
      <c r="M34" s="110"/>
      <c r="N34" s="61">
        <v>0</v>
      </c>
      <c r="O34" s="51">
        <v>0</v>
      </c>
      <c r="P34" s="52" t="s">
        <v>64</v>
      </c>
      <c r="Q34" s="53">
        <v>0</v>
      </c>
      <c r="R34" s="53">
        <v>7</v>
      </c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/>
      <c r="C35" s="55"/>
      <c r="D35" s="56"/>
      <c r="E35" s="57"/>
      <c r="F35" s="57"/>
      <c r="G35" s="122"/>
      <c r="H35" s="117"/>
      <c r="I35" s="58"/>
      <c r="J35" s="59"/>
      <c r="K35" s="58"/>
      <c r="L35" s="113"/>
      <c r="M35" s="110">
        <v>0</v>
      </c>
      <c r="N35" s="61">
        <v>0</v>
      </c>
      <c r="O35" s="51">
        <v>0</v>
      </c>
      <c r="P35" s="52" t="s">
        <v>64</v>
      </c>
      <c r="Q35" s="53">
        <v>0</v>
      </c>
      <c r="R35" s="53">
        <v>6</v>
      </c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>
        <v>0</v>
      </c>
      <c r="N36" s="61">
        <v>0</v>
      </c>
      <c r="O36" s="51">
        <v>0</v>
      </c>
      <c r="P36" s="52" t="s">
        <v>64</v>
      </c>
      <c r="Q36" s="53">
        <v>0</v>
      </c>
      <c r="R36" s="53">
        <v>5</v>
      </c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>
        <v>0</v>
      </c>
      <c r="N37" s="61">
        <v>0</v>
      </c>
      <c r="O37" s="51">
        <v>0</v>
      </c>
      <c r="P37" s="52" t="s">
        <v>64</v>
      </c>
      <c r="Q37" s="53">
        <v>0</v>
      </c>
      <c r="R37" s="53">
        <v>4</v>
      </c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>
        <v>0</v>
      </c>
      <c r="N38" s="61">
        <v>0</v>
      </c>
      <c r="O38" s="51">
        <v>0</v>
      </c>
      <c r="P38" s="52" t="s">
        <v>64</v>
      </c>
      <c r="Q38" s="53">
        <v>0</v>
      </c>
      <c r="R38" s="53">
        <v>3</v>
      </c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>
        <v>0</v>
      </c>
      <c r="N39" s="61">
        <v>0</v>
      </c>
      <c r="O39" s="51">
        <v>0</v>
      </c>
      <c r="P39" s="52" t="s">
        <v>64</v>
      </c>
      <c r="Q39" s="53">
        <v>0</v>
      </c>
      <c r="R39" s="53">
        <v>2</v>
      </c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>
        <v>0</v>
      </c>
      <c r="N40" s="61">
        <v>0</v>
      </c>
      <c r="O40" s="51">
        <v>0</v>
      </c>
      <c r="P40" s="52" t="s">
        <v>64</v>
      </c>
      <c r="Q40" s="53">
        <v>0</v>
      </c>
      <c r="R40" s="53">
        <v>1</v>
      </c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>
        <v>0</v>
      </c>
      <c r="N41" s="61">
        <v>0</v>
      </c>
      <c r="O41" s="51">
        <v>0</v>
      </c>
      <c r="P41" s="52" t="s">
        <v>64</v>
      </c>
      <c r="Q41" s="53">
        <v>0</v>
      </c>
      <c r="R41" s="53">
        <v>0</v>
      </c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>
        <v>0</v>
      </c>
      <c r="N42" s="61">
        <v>0</v>
      </c>
      <c r="O42" s="51">
        <v>0</v>
      </c>
      <c r="P42" s="52" t="s">
        <v>64</v>
      </c>
      <c r="Q42" s="53">
        <v>0</v>
      </c>
      <c r="R42" s="53">
        <v>0</v>
      </c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>
        <v>0</v>
      </c>
      <c r="N43" s="61">
        <v>0</v>
      </c>
      <c r="O43" s="51">
        <v>0</v>
      </c>
      <c r="P43" s="52" t="s">
        <v>64</v>
      </c>
      <c r="Q43" s="53">
        <v>0</v>
      </c>
      <c r="R43" s="53">
        <v>0</v>
      </c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>
        <v>0</v>
      </c>
      <c r="N44" s="61">
        <v>0</v>
      </c>
      <c r="O44" s="51">
        <v>0</v>
      </c>
      <c r="P44" s="52" t="s">
        <v>64</v>
      </c>
      <c r="Q44" s="53">
        <v>0</v>
      </c>
      <c r="R44" s="53">
        <v>0</v>
      </c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>
        <v>0</v>
      </c>
      <c r="N45" s="72">
        <v>0</v>
      </c>
      <c r="O45" s="79">
        <v>0</v>
      </c>
      <c r="P45" s="80" t="s">
        <v>64</v>
      </c>
      <c r="Q45" s="81">
        <v>0</v>
      </c>
      <c r="R45" s="81">
        <v>0</v>
      </c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>
        <v>0</v>
      </c>
      <c r="N46" s="50">
        <v>0</v>
      </c>
      <c r="O46" s="86">
        <v>0</v>
      </c>
      <c r="P46" s="87" t="s">
        <v>64</v>
      </c>
      <c r="Q46" s="88">
        <v>0</v>
      </c>
      <c r="R46" s="89">
        <v>0</v>
      </c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>
        <v>0</v>
      </c>
      <c r="N47" s="61">
        <v>0</v>
      </c>
      <c r="O47" s="51">
        <v>0</v>
      </c>
      <c r="P47" s="52" t="s">
        <v>64</v>
      </c>
      <c r="Q47" s="53">
        <v>0</v>
      </c>
      <c r="R47" s="90">
        <v>0</v>
      </c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>
        <v>0</v>
      </c>
      <c r="N48" s="61">
        <v>0</v>
      </c>
      <c r="O48" s="51">
        <v>0</v>
      </c>
      <c r="P48" s="52" t="s">
        <v>64</v>
      </c>
      <c r="Q48" s="53">
        <v>0</v>
      </c>
      <c r="R48" s="90">
        <v>0</v>
      </c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>
        <v>0</v>
      </c>
      <c r="N49" s="61">
        <v>0</v>
      </c>
      <c r="O49" s="51">
        <v>0</v>
      </c>
      <c r="P49" s="52" t="s">
        <v>64</v>
      </c>
      <c r="Q49" s="53">
        <v>0</v>
      </c>
      <c r="R49" s="90">
        <v>0</v>
      </c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>
        <v>0</v>
      </c>
      <c r="N50" s="61">
        <v>0</v>
      </c>
      <c r="O50" s="51">
        <v>0</v>
      </c>
      <c r="P50" s="52" t="s">
        <v>64</v>
      </c>
      <c r="Q50" s="53">
        <v>0</v>
      </c>
      <c r="R50" s="90">
        <v>0</v>
      </c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>
        <v>0</v>
      </c>
      <c r="N51" s="61">
        <v>0</v>
      </c>
      <c r="O51" s="51">
        <v>0</v>
      </c>
      <c r="P51" s="52" t="s">
        <v>64</v>
      </c>
      <c r="Q51" s="53">
        <v>0</v>
      </c>
      <c r="R51" s="90">
        <v>0</v>
      </c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>
        <v>0</v>
      </c>
      <c r="N52" s="72">
        <v>0</v>
      </c>
      <c r="O52" s="73">
        <v>0</v>
      </c>
      <c r="P52" s="74" t="s">
        <v>64</v>
      </c>
      <c r="Q52" s="75">
        <v>0</v>
      </c>
      <c r="R52" s="91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S64"/>
  <sheetViews>
    <sheetView showZeros="0" zoomScalePageLayoutView="0" workbookViewId="0" topLeftCell="A1">
      <selection activeCell="U32" sqref="U32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76" t="s">
        <v>68</v>
      </c>
      <c r="C5" s="44" t="s">
        <v>46</v>
      </c>
      <c r="D5" s="45">
        <v>179</v>
      </c>
      <c r="E5" s="46">
        <v>224</v>
      </c>
      <c r="F5" s="46">
        <v>219</v>
      </c>
      <c r="G5" s="121">
        <v>198</v>
      </c>
      <c r="H5" s="116" t="s">
        <v>47</v>
      </c>
      <c r="I5" s="47">
        <v>187</v>
      </c>
      <c r="J5" s="48">
        <v>214</v>
      </c>
      <c r="K5" s="49">
        <v>276</v>
      </c>
      <c r="L5" s="112">
        <v>236</v>
      </c>
      <c r="M5" s="109">
        <v>276</v>
      </c>
      <c r="N5" s="50">
        <v>512</v>
      </c>
      <c r="O5" s="51">
        <v>1733</v>
      </c>
      <c r="P5" s="52">
        <v>216.625</v>
      </c>
      <c r="Q5" s="53">
        <v>28</v>
      </c>
      <c r="R5" s="53">
        <v>60</v>
      </c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 t="s">
        <v>49</v>
      </c>
      <c r="C6" s="55"/>
      <c r="D6" s="56">
        <v>186</v>
      </c>
      <c r="E6" s="57">
        <v>222</v>
      </c>
      <c r="F6" s="57">
        <v>157</v>
      </c>
      <c r="G6" s="122">
        <v>210</v>
      </c>
      <c r="H6" s="117" t="s">
        <v>47</v>
      </c>
      <c r="I6" s="58">
        <v>232</v>
      </c>
      <c r="J6" s="59">
        <v>217</v>
      </c>
      <c r="K6" s="60">
        <v>242</v>
      </c>
      <c r="L6" s="113">
        <v>243</v>
      </c>
      <c r="M6" s="110"/>
      <c r="N6" s="61">
        <v>485</v>
      </c>
      <c r="O6" s="51">
        <v>1709</v>
      </c>
      <c r="P6" s="52">
        <v>213.625</v>
      </c>
      <c r="Q6" s="53">
        <v>27</v>
      </c>
      <c r="R6" s="53">
        <v>55</v>
      </c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 t="s">
        <v>22</v>
      </c>
      <c r="C7" s="55"/>
      <c r="D7" s="56">
        <v>234</v>
      </c>
      <c r="E7" s="57">
        <v>222</v>
      </c>
      <c r="F7" s="57">
        <v>254</v>
      </c>
      <c r="G7" s="122">
        <v>242</v>
      </c>
      <c r="H7" s="117" t="s">
        <v>47</v>
      </c>
      <c r="I7" s="58">
        <v>233</v>
      </c>
      <c r="J7" s="59">
        <v>276</v>
      </c>
      <c r="K7" s="60">
        <v>242</v>
      </c>
      <c r="L7" s="113">
        <v>199</v>
      </c>
      <c r="M7" s="110"/>
      <c r="N7" s="61">
        <v>441</v>
      </c>
      <c r="O7" s="51">
        <v>1902</v>
      </c>
      <c r="P7" s="52">
        <v>237.75</v>
      </c>
      <c r="Q7" s="53">
        <v>26</v>
      </c>
      <c r="R7" s="53">
        <v>50</v>
      </c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 t="s">
        <v>25</v>
      </c>
      <c r="C8" s="55"/>
      <c r="D8" s="56">
        <v>153</v>
      </c>
      <c r="E8" s="57">
        <v>221</v>
      </c>
      <c r="F8" s="57">
        <v>205</v>
      </c>
      <c r="G8" s="122">
        <v>129</v>
      </c>
      <c r="H8" s="117" t="s">
        <v>47</v>
      </c>
      <c r="I8" s="58">
        <v>172</v>
      </c>
      <c r="J8" s="59">
        <v>218</v>
      </c>
      <c r="K8" s="60">
        <v>199</v>
      </c>
      <c r="L8" s="113">
        <v>232</v>
      </c>
      <c r="M8" s="110"/>
      <c r="N8" s="61">
        <v>431</v>
      </c>
      <c r="O8" s="51">
        <v>1529</v>
      </c>
      <c r="P8" s="52">
        <v>191.125</v>
      </c>
      <c r="Q8" s="53">
        <v>25</v>
      </c>
      <c r="R8" s="53">
        <v>45</v>
      </c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 t="s">
        <v>50</v>
      </c>
      <c r="C9" s="55" t="s">
        <v>46</v>
      </c>
      <c r="D9" s="56">
        <v>157</v>
      </c>
      <c r="E9" s="57">
        <v>203</v>
      </c>
      <c r="F9" s="57">
        <v>255</v>
      </c>
      <c r="G9" s="122">
        <v>199</v>
      </c>
      <c r="H9" s="117" t="s">
        <v>47</v>
      </c>
      <c r="I9" s="58">
        <v>253</v>
      </c>
      <c r="J9" s="59">
        <v>196</v>
      </c>
      <c r="K9" s="60">
        <v>152</v>
      </c>
      <c r="L9" s="113">
        <v>278</v>
      </c>
      <c r="M9" s="110"/>
      <c r="N9" s="61">
        <v>430</v>
      </c>
      <c r="O9" s="51">
        <v>1693</v>
      </c>
      <c r="P9" s="52">
        <v>211.625</v>
      </c>
      <c r="Q9" s="53">
        <v>24</v>
      </c>
      <c r="R9" s="53">
        <v>42</v>
      </c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 t="s">
        <v>48</v>
      </c>
      <c r="C10" s="55"/>
      <c r="D10" s="56">
        <v>147</v>
      </c>
      <c r="E10" s="57">
        <v>287</v>
      </c>
      <c r="F10" s="57">
        <v>181</v>
      </c>
      <c r="G10" s="122">
        <v>213</v>
      </c>
      <c r="H10" s="117" t="s">
        <v>47</v>
      </c>
      <c r="I10" s="58">
        <v>242</v>
      </c>
      <c r="J10" s="59">
        <v>253</v>
      </c>
      <c r="K10" s="60">
        <v>196</v>
      </c>
      <c r="L10" s="113">
        <v>202</v>
      </c>
      <c r="M10" s="110"/>
      <c r="N10" s="61">
        <v>398</v>
      </c>
      <c r="O10" s="51">
        <v>1721</v>
      </c>
      <c r="P10" s="52">
        <v>215.125</v>
      </c>
      <c r="Q10" s="53">
        <v>23</v>
      </c>
      <c r="R10" s="53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63" t="s">
        <v>54</v>
      </c>
      <c r="C11" s="55"/>
      <c r="D11" s="56">
        <v>202</v>
      </c>
      <c r="E11" s="57">
        <v>192</v>
      </c>
      <c r="F11" s="57">
        <v>232</v>
      </c>
      <c r="G11" s="122">
        <v>200</v>
      </c>
      <c r="H11" s="117" t="s">
        <v>47</v>
      </c>
      <c r="I11" s="58">
        <v>168</v>
      </c>
      <c r="J11" s="59">
        <v>251</v>
      </c>
      <c r="K11" s="60">
        <v>193</v>
      </c>
      <c r="L11" s="113">
        <v>194</v>
      </c>
      <c r="M11" s="110"/>
      <c r="N11" s="61">
        <v>387</v>
      </c>
      <c r="O11" s="51">
        <v>1632</v>
      </c>
      <c r="P11" s="52">
        <v>204</v>
      </c>
      <c r="Q11" s="53">
        <v>22</v>
      </c>
      <c r="R11" s="53">
        <v>36</v>
      </c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 t="s">
        <v>70</v>
      </c>
      <c r="C12" s="55"/>
      <c r="D12" s="56">
        <v>206</v>
      </c>
      <c r="E12" s="57">
        <v>181</v>
      </c>
      <c r="F12" s="57">
        <v>193</v>
      </c>
      <c r="G12" s="122">
        <v>244</v>
      </c>
      <c r="H12" s="117" t="s">
        <v>47</v>
      </c>
      <c r="I12" s="58">
        <v>220</v>
      </c>
      <c r="J12" s="59">
        <v>211</v>
      </c>
      <c r="K12" s="60">
        <v>187</v>
      </c>
      <c r="L12" s="113">
        <v>199</v>
      </c>
      <c r="M12" s="110"/>
      <c r="N12" s="61">
        <v>386</v>
      </c>
      <c r="O12" s="51">
        <v>1641</v>
      </c>
      <c r="P12" s="52">
        <v>205.125</v>
      </c>
      <c r="Q12" s="53">
        <v>21</v>
      </c>
      <c r="R12" s="53">
        <v>34</v>
      </c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 t="s">
        <v>67</v>
      </c>
      <c r="C13" s="55"/>
      <c r="D13" s="56">
        <v>197</v>
      </c>
      <c r="E13" s="57">
        <v>241</v>
      </c>
      <c r="F13" s="57">
        <v>232</v>
      </c>
      <c r="G13" s="122">
        <v>254</v>
      </c>
      <c r="H13" s="117" t="s">
        <v>47</v>
      </c>
      <c r="I13" s="58">
        <v>177</v>
      </c>
      <c r="J13" s="59">
        <v>219</v>
      </c>
      <c r="K13" s="60">
        <v>184</v>
      </c>
      <c r="L13" s="113">
        <v>199</v>
      </c>
      <c r="M13" s="110"/>
      <c r="N13" s="61">
        <v>383</v>
      </c>
      <c r="O13" s="51">
        <v>1703</v>
      </c>
      <c r="P13" s="52">
        <v>212.875</v>
      </c>
      <c r="Q13" s="53">
        <v>20</v>
      </c>
      <c r="R13" s="53">
        <v>32</v>
      </c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 t="s">
        <v>9</v>
      </c>
      <c r="C14" s="55"/>
      <c r="D14" s="56">
        <v>300</v>
      </c>
      <c r="E14" s="57">
        <v>168</v>
      </c>
      <c r="F14" s="57">
        <v>187</v>
      </c>
      <c r="G14" s="122">
        <v>161</v>
      </c>
      <c r="H14" s="117" t="s">
        <v>47</v>
      </c>
      <c r="I14" s="58">
        <v>188</v>
      </c>
      <c r="J14" s="59">
        <v>177</v>
      </c>
      <c r="K14" s="60">
        <v>172</v>
      </c>
      <c r="L14" s="113">
        <v>185</v>
      </c>
      <c r="M14" s="110"/>
      <c r="N14" s="61">
        <v>357</v>
      </c>
      <c r="O14" s="51">
        <v>1538</v>
      </c>
      <c r="P14" s="52">
        <v>192.25</v>
      </c>
      <c r="Q14" s="53">
        <v>19</v>
      </c>
      <c r="R14" s="53">
        <v>30</v>
      </c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 t="s">
        <v>69</v>
      </c>
      <c r="C15" s="55"/>
      <c r="D15" s="56">
        <v>200</v>
      </c>
      <c r="E15" s="57">
        <v>199</v>
      </c>
      <c r="F15" s="57">
        <v>177</v>
      </c>
      <c r="G15" s="122">
        <v>215</v>
      </c>
      <c r="H15" s="117" t="s">
        <v>47</v>
      </c>
      <c r="I15" s="58">
        <v>258</v>
      </c>
      <c r="J15" s="59">
        <v>212</v>
      </c>
      <c r="K15" s="60">
        <v>193</v>
      </c>
      <c r="L15" s="113">
        <v>155</v>
      </c>
      <c r="M15" s="110"/>
      <c r="N15" s="61">
        <v>348</v>
      </c>
      <c r="O15" s="51">
        <v>1609</v>
      </c>
      <c r="P15" s="52">
        <v>201.125</v>
      </c>
      <c r="Q15" s="53">
        <v>18</v>
      </c>
      <c r="R15" s="53">
        <v>28</v>
      </c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 t="s">
        <v>21</v>
      </c>
      <c r="C16" s="66"/>
      <c r="D16" s="67">
        <v>198</v>
      </c>
      <c r="E16" s="68">
        <v>153</v>
      </c>
      <c r="F16" s="68">
        <v>214</v>
      </c>
      <c r="G16" s="123">
        <v>243</v>
      </c>
      <c r="H16" s="117" t="s">
        <v>47</v>
      </c>
      <c r="I16" s="69">
        <v>276</v>
      </c>
      <c r="J16" s="70">
        <v>247</v>
      </c>
      <c r="K16" s="71">
        <v>199</v>
      </c>
      <c r="L16" s="114">
        <v>145</v>
      </c>
      <c r="M16" s="111"/>
      <c r="N16" s="72">
        <v>344</v>
      </c>
      <c r="O16" s="73">
        <v>1675</v>
      </c>
      <c r="P16" s="74">
        <v>209.375</v>
      </c>
      <c r="Q16" s="75">
        <v>17</v>
      </c>
      <c r="R16" s="75">
        <v>26</v>
      </c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 t="s">
        <v>82</v>
      </c>
      <c r="C17" s="44" t="s">
        <v>46</v>
      </c>
      <c r="D17" s="45">
        <v>205</v>
      </c>
      <c r="E17" s="46">
        <v>206</v>
      </c>
      <c r="F17" s="46">
        <v>196</v>
      </c>
      <c r="G17" s="124">
        <v>210</v>
      </c>
      <c r="H17" s="117" t="s">
        <v>47</v>
      </c>
      <c r="I17" s="47">
        <v>225</v>
      </c>
      <c r="J17" s="48">
        <v>228</v>
      </c>
      <c r="K17" s="49"/>
      <c r="L17" s="112"/>
      <c r="M17" s="109"/>
      <c r="N17" s="50">
        <v>0</v>
      </c>
      <c r="O17" s="51">
        <v>1270</v>
      </c>
      <c r="P17" s="52">
        <v>211.66666666666666</v>
      </c>
      <c r="Q17" s="53">
        <v>16</v>
      </c>
      <c r="R17" s="53">
        <v>24</v>
      </c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 t="s">
        <v>24</v>
      </c>
      <c r="C18" s="55"/>
      <c r="D18" s="56">
        <v>196</v>
      </c>
      <c r="E18" s="57">
        <v>231</v>
      </c>
      <c r="F18" s="57">
        <v>189</v>
      </c>
      <c r="G18" s="122">
        <v>185</v>
      </c>
      <c r="H18" s="117" t="s">
        <v>47</v>
      </c>
      <c r="I18" s="58">
        <v>222</v>
      </c>
      <c r="J18" s="59">
        <v>189</v>
      </c>
      <c r="K18" s="60"/>
      <c r="L18" s="113"/>
      <c r="M18" s="110"/>
      <c r="N18" s="61">
        <v>0</v>
      </c>
      <c r="O18" s="51">
        <v>1212</v>
      </c>
      <c r="P18" s="52">
        <v>202</v>
      </c>
      <c r="Q18" s="53">
        <v>15</v>
      </c>
      <c r="R18" s="53">
        <v>23</v>
      </c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 t="s">
        <v>19</v>
      </c>
      <c r="C19" s="55"/>
      <c r="D19" s="56">
        <v>243</v>
      </c>
      <c r="E19" s="57">
        <v>169</v>
      </c>
      <c r="F19" s="57">
        <v>149</v>
      </c>
      <c r="G19" s="122">
        <v>256</v>
      </c>
      <c r="H19" s="117" t="s">
        <v>47</v>
      </c>
      <c r="I19" s="58">
        <v>189</v>
      </c>
      <c r="J19" s="59">
        <v>186</v>
      </c>
      <c r="K19" s="60"/>
      <c r="L19" s="113"/>
      <c r="M19" s="110"/>
      <c r="N19" s="61">
        <v>0</v>
      </c>
      <c r="O19" s="51">
        <v>1192</v>
      </c>
      <c r="P19" s="52">
        <v>198.66666666666666</v>
      </c>
      <c r="Q19" s="53">
        <v>14</v>
      </c>
      <c r="R19" s="53">
        <v>22</v>
      </c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 t="s">
        <v>58</v>
      </c>
      <c r="C20" s="55"/>
      <c r="D20" s="56">
        <v>161</v>
      </c>
      <c r="E20" s="57">
        <v>185</v>
      </c>
      <c r="F20" s="57">
        <v>220</v>
      </c>
      <c r="G20" s="122">
        <v>266</v>
      </c>
      <c r="H20" s="117" t="s">
        <v>47</v>
      </c>
      <c r="I20" s="58">
        <v>156</v>
      </c>
      <c r="J20" s="59">
        <v>179</v>
      </c>
      <c r="K20" s="60"/>
      <c r="L20" s="113"/>
      <c r="M20" s="110">
        <v>266</v>
      </c>
      <c r="N20" s="61">
        <v>0</v>
      </c>
      <c r="O20" s="51">
        <v>1167</v>
      </c>
      <c r="P20" s="52">
        <v>194.5</v>
      </c>
      <c r="Q20" s="53">
        <v>13</v>
      </c>
      <c r="R20" s="53">
        <v>21</v>
      </c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 t="s">
        <v>53</v>
      </c>
      <c r="C21" s="55"/>
      <c r="D21" s="56">
        <v>182</v>
      </c>
      <c r="E21" s="57">
        <v>250</v>
      </c>
      <c r="F21" s="57">
        <v>150</v>
      </c>
      <c r="G21" s="122">
        <v>218</v>
      </c>
      <c r="H21" s="117" t="s">
        <v>47</v>
      </c>
      <c r="I21" s="58">
        <v>155</v>
      </c>
      <c r="J21" s="59">
        <v>193</v>
      </c>
      <c r="K21" s="60"/>
      <c r="L21" s="113"/>
      <c r="M21" s="110"/>
      <c r="N21" s="61">
        <v>0</v>
      </c>
      <c r="O21" s="51">
        <v>1148</v>
      </c>
      <c r="P21" s="52">
        <v>191.33333333333334</v>
      </c>
      <c r="Q21" s="53">
        <v>12</v>
      </c>
      <c r="R21" s="53">
        <v>20</v>
      </c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 t="s">
        <v>16</v>
      </c>
      <c r="C22" s="77"/>
      <c r="D22" s="56">
        <v>163</v>
      </c>
      <c r="E22" s="57">
        <v>170</v>
      </c>
      <c r="F22" s="57">
        <v>198</v>
      </c>
      <c r="G22" s="122">
        <v>277</v>
      </c>
      <c r="H22" s="117" t="s">
        <v>47</v>
      </c>
      <c r="I22" s="58">
        <v>151</v>
      </c>
      <c r="J22" s="59">
        <v>181</v>
      </c>
      <c r="K22" s="60"/>
      <c r="L22" s="113"/>
      <c r="M22" s="110"/>
      <c r="N22" s="61">
        <v>0</v>
      </c>
      <c r="O22" s="51">
        <v>1140</v>
      </c>
      <c r="P22" s="52">
        <v>190</v>
      </c>
      <c r="Q22" s="53">
        <v>11</v>
      </c>
      <c r="R22" s="53">
        <v>19</v>
      </c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 t="s">
        <v>52</v>
      </c>
      <c r="C23" s="55"/>
      <c r="D23" s="56">
        <v>181</v>
      </c>
      <c r="E23" s="57">
        <v>234</v>
      </c>
      <c r="F23" s="57">
        <v>177</v>
      </c>
      <c r="G23" s="122">
        <v>177</v>
      </c>
      <c r="H23" s="117" t="s">
        <v>47</v>
      </c>
      <c r="I23" s="58">
        <v>135</v>
      </c>
      <c r="J23" s="59">
        <v>217</v>
      </c>
      <c r="K23" s="60"/>
      <c r="L23" s="113"/>
      <c r="M23" s="110"/>
      <c r="N23" s="61">
        <v>0</v>
      </c>
      <c r="O23" s="51">
        <v>1121</v>
      </c>
      <c r="P23" s="52">
        <v>186.83333333333334</v>
      </c>
      <c r="Q23" s="53">
        <v>10</v>
      </c>
      <c r="R23" s="53">
        <v>18</v>
      </c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 t="s">
        <v>10</v>
      </c>
      <c r="C24" s="55"/>
      <c r="D24" s="56">
        <v>256</v>
      </c>
      <c r="E24" s="57">
        <v>145</v>
      </c>
      <c r="F24" s="57">
        <v>153</v>
      </c>
      <c r="G24" s="122">
        <v>177</v>
      </c>
      <c r="H24" s="117" t="s">
        <v>47</v>
      </c>
      <c r="I24" s="58">
        <v>168</v>
      </c>
      <c r="J24" s="59">
        <v>206</v>
      </c>
      <c r="K24" s="60"/>
      <c r="L24" s="113"/>
      <c r="M24" s="110"/>
      <c r="N24" s="61">
        <v>0</v>
      </c>
      <c r="O24" s="51">
        <v>1105</v>
      </c>
      <c r="P24" s="52">
        <v>184.16666666666666</v>
      </c>
      <c r="Q24" s="53">
        <v>9</v>
      </c>
      <c r="R24" s="53">
        <v>17</v>
      </c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 t="s">
        <v>71</v>
      </c>
      <c r="C25" s="55"/>
      <c r="D25" s="56">
        <v>191</v>
      </c>
      <c r="E25" s="57">
        <v>163</v>
      </c>
      <c r="F25" s="57">
        <v>147</v>
      </c>
      <c r="G25" s="122">
        <v>214</v>
      </c>
      <c r="H25" s="117" t="s">
        <v>47</v>
      </c>
      <c r="I25" s="58">
        <v>189</v>
      </c>
      <c r="J25" s="59">
        <v>198</v>
      </c>
      <c r="K25" s="60"/>
      <c r="L25" s="113"/>
      <c r="M25" s="110">
        <v>214</v>
      </c>
      <c r="N25" s="61">
        <v>0</v>
      </c>
      <c r="O25" s="51">
        <v>1102</v>
      </c>
      <c r="P25" s="52">
        <v>183.66666666666666</v>
      </c>
      <c r="Q25" s="53">
        <v>8</v>
      </c>
      <c r="R25" s="53">
        <v>16</v>
      </c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 t="s">
        <v>60</v>
      </c>
      <c r="C26" s="55"/>
      <c r="D26" s="56">
        <v>200</v>
      </c>
      <c r="E26" s="57">
        <v>147</v>
      </c>
      <c r="F26" s="57">
        <v>172</v>
      </c>
      <c r="G26" s="122">
        <v>169</v>
      </c>
      <c r="H26" s="117" t="s">
        <v>47</v>
      </c>
      <c r="I26" s="58">
        <v>200</v>
      </c>
      <c r="J26" s="59">
        <v>210</v>
      </c>
      <c r="K26" s="60"/>
      <c r="L26" s="113"/>
      <c r="M26" s="110">
        <v>210</v>
      </c>
      <c r="N26" s="61">
        <v>0</v>
      </c>
      <c r="O26" s="51">
        <v>1098</v>
      </c>
      <c r="P26" s="52">
        <v>183</v>
      </c>
      <c r="Q26" s="53">
        <v>7</v>
      </c>
      <c r="R26" s="53">
        <v>15</v>
      </c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 t="s">
        <v>26</v>
      </c>
      <c r="C27" s="55"/>
      <c r="D27" s="56">
        <v>139</v>
      </c>
      <c r="E27" s="57">
        <v>200</v>
      </c>
      <c r="F27" s="57">
        <v>189</v>
      </c>
      <c r="G27" s="122">
        <v>182</v>
      </c>
      <c r="H27" s="117" t="s">
        <v>47</v>
      </c>
      <c r="I27" s="58">
        <v>164</v>
      </c>
      <c r="J27" s="59">
        <v>170</v>
      </c>
      <c r="K27" s="60"/>
      <c r="L27" s="113"/>
      <c r="M27" s="110">
        <v>200</v>
      </c>
      <c r="N27" s="61">
        <v>0</v>
      </c>
      <c r="O27" s="51">
        <v>1044</v>
      </c>
      <c r="P27" s="52">
        <v>174</v>
      </c>
      <c r="Q27" s="53">
        <v>6</v>
      </c>
      <c r="R27" s="53">
        <v>14</v>
      </c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 t="s">
        <v>80</v>
      </c>
      <c r="C28" s="66"/>
      <c r="D28" s="67">
        <v>206</v>
      </c>
      <c r="E28" s="68">
        <v>120</v>
      </c>
      <c r="F28" s="68">
        <v>198</v>
      </c>
      <c r="G28" s="123">
        <v>181</v>
      </c>
      <c r="H28" s="117" t="s">
        <v>47</v>
      </c>
      <c r="I28" s="69">
        <v>168</v>
      </c>
      <c r="J28" s="70">
        <v>145</v>
      </c>
      <c r="K28" s="71"/>
      <c r="L28" s="114"/>
      <c r="M28" s="111"/>
      <c r="N28" s="72">
        <v>0</v>
      </c>
      <c r="O28" s="73">
        <v>1018</v>
      </c>
      <c r="P28" s="74">
        <v>169.66666666666666</v>
      </c>
      <c r="Q28" s="75">
        <v>5</v>
      </c>
      <c r="R28" s="75">
        <v>13</v>
      </c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 t="s">
        <v>23</v>
      </c>
      <c r="C29" s="44"/>
      <c r="D29" s="45">
        <v>211</v>
      </c>
      <c r="E29" s="46">
        <v>143</v>
      </c>
      <c r="F29" s="46">
        <v>241</v>
      </c>
      <c r="G29" s="124">
        <v>150</v>
      </c>
      <c r="H29" s="117"/>
      <c r="I29" s="47"/>
      <c r="J29" s="48"/>
      <c r="K29" s="47"/>
      <c r="L29" s="112"/>
      <c r="M29" s="109">
        <v>241</v>
      </c>
      <c r="N29" s="50">
        <v>0</v>
      </c>
      <c r="O29" s="51">
        <v>745</v>
      </c>
      <c r="P29" s="52">
        <v>186.25</v>
      </c>
      <c r="Q29" s="53">
        <v>4</v>
      </c>
      <c r="R29" s="53">
        <v>12</v>
      </c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 t="s">
        <v>83</v>
      </c>
      <c r="C30" s="55"/>
      <c r="D30" s="56">
        <v>147</v>
      </c>
      <c r="E30" s="57">
        <v>154</v>
      </c>
      <c r="F30" s="57">
        <v>143</v>
      </c>
      <c r="G30" s="122">
        <v>216</v>
      </c>
      <c r="H30" s="117" t="s">
        <v>47</v>
      </c>
      <c r="I30" s="58"/>
      <c r="J30" s="59"/>
      <c r="K30" s="58"/>
      <c r="L30" s="113"/>
      <c r="M30" s="110">
        <v>216</v>
      </c>
      <c r="N30" s="61">
        <v>0</v>
      </c>
      <c r="O30" s="51">
        <v>660</v>
      </c>
      <c r="P30" s="52">
        <v>165</v>
      </c>
      <c r="Q30" s="53">
        <v>3</v>
      </c>
      <c r="R30" s="53">
        <v>11</v>
      </c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 t="s">
        <v>51</v>
      </c>
      <c r="C31" s="55"/>
      <c r="D31" s="56">
        <v>171</v>
      </c>
      <c r="E31" s="57">
        <v>185</v>
      </c>
      <c r="F31" s="57">
        <v>174</v>
      </c>
      <c r="G31" s="122">
        <v>126</v>
      </c>
      <c r="H31" s="117" t="s">
        <v>47</v>
      </c>
      <c r="I31" s="58"/>
      <c r="J31" s="59"/>
      <c r="K31" s="58"/>
      <c r="L31" s="113"/>
      <c r="M31" s="110"/>
      <c r="N31" s="61">
        <v>0</v>
      </c>
      <c r="O31" s="51">
        <v>656</v>
      </c>
      <c r="P31" s="52">
        <v>164</v>
      </c>
      <c r="Q31" s="53">
        <v>2</v>
      </c>
      <c r="R31" s="53">
        <v>10</v>
      </c>
      <c r="S31" s="183">
        <f>IF(B31="","",IF(ISNA(VLOOKUP(B31,Celkove!$B$6:$M$71,12,FALSE)),"Neni seznamu!",""))</f>
      </c>
    </row>
    <row r="32" spans="1:19" ht="13.5" thickBot="1">
      <c r="A32" s="192">
        <f t="shared" si="0"/>
        <v>28</v>
      </c>
      <c r="B32" s="193" t="s">
        <v>15</v>
      </c>
      <c r="C32" s="194"/>
      <c r="D32" s="195">
        <v>153</v>
      </c>
      <c r="E32" s="196">
        <v>177</v>
      </c>
      <c r="F32" s="196">
        <v>204</v>
      </c>
      <c r="G32" s="197">
        <v>116</v>
      </c>
      <c r="H32" s="198" t="s">
        <v>47</v>
      </c>
      <c r="I32" s="199"/>
      <c r="J32" s="200"/>
      <c r="K32" s="199"/>
      <c r="L32" s="201"/>
      <c r="M32" s="202"/>
      <c r="N32" s="203">
        <v>0</v>
      </c>
      <c r="O32" s="204">
        <v>650</v>
      </c>
      <c r="P32" s="205">
        <v>162.5</v>
      </c>
      <c r="Q32" s="206">
        <v>1</v>
      </c>
      <c r="R32" s="206">
        <v>9</v>
      </c>
      <c r="S32" s="183">
        <f>IF(B32="","",IF(ISNA(VLOOKUP(B32,Celkove!$B$6:$M$71,12,FALSE)),"Neni seznamu!",""))</f>
      </c>
    </row>
    <row r="33" spans="1:19" ht="13.5" thickTop="1">
      <c r="A33" s="125">
        <f t="shared" si="0"/>
        <v>29</v>
      </c>
      <c r="B33" s="185"/>
      <c r="C33" s="44"/>
      <c r="D33" s="45"/>
      <c r="E33" s="46"/>
      <c r="F33" s="46"/>
      <c r="G33" s="124"/>
      <c r="H33" s="186"/>
      <c r="I33" s="187"/>
      <c r="J33" s="188"/>
      <c r="K33" s="187"/>
      <c r="L33" s="189"/>
      <c r="M33" s="190">
        <v>0</v>
      </c>
      <c r="N33" s="191">
        <v>0</v>
      </c>
      <c r="O33" s="51">
        <v>0</v>
      </c>
      <c r="P33" s="52" t="s">
        <v>64</v>
      </c>
      <c r="Q33" s="53">
        <v>0</v>
      </c>
      <c r="R33" s="53">
        <v>8</v>
      </c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/>
      <c r="C34" s="55"/>
      <c r="D34" s="56"/>
      <c r="E34" s="57"/>
      <c r="F34" s="57"/>
      <c r="G34" s="122"/>
      <c r="H34" s="117"/>
      <c r="I34" s="58"/>
      <c r="J34" s="59"/>
      <c r="K34" s="58"/>
      <c r="L34" s="113"/>
      <c r="M34" s="110"/>
      <c r="N34" s="61">
        <v>0</v>
      </c>
      <c r="O34" s="51">
        <v>0</v>
      </c>
      <c r="P34" s="52" t="s">
        <v>64</v>
      </c>
      <c r="Q34" s="53">
        <v>0</v>
      </c>
      <c r="R34" s="53">
        <v>7</v>
      </c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/>
      <c r="C35" s="55"/>
      <c r="D35" s="56"/>
      <c r="E35" s="57"/>
      <c r="F35" s="57"/>
      <c r="G35" s="122"/>
      <c r="H35" s="117"/>
      <c r="I35" s="58"/>
      <c r="J35" s="59"/>
      <c r="K35" s="58"/>
      <c r="L35" s="113"/>
      <c r="M35" s="110"/>
      <c r="N35" s="61">
        <v>0</v>
      </c>
      <c r="O35" s="51">
        <v>0</v>
      </c>
      <c r="P35" s="52" t="s">
        <v>64</v>
      </c>
      <c r="Q35" s="53">
        <v>0</v>
      </c>
      <c r="R35" s="53">
        <v>6</v>
      </c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>
        <v>0</v>
      </c>
      <c r="N36" s="61">
        <v>0</v>
      </c>
      <c r="O36" s="51">
        <v>0</v>
      </c>
      <c r="P36" s="52" t="s">
        <v>64</v>
      </c>
      <c r="Q36" s="53">
        <v>0</v>
      </c>
      <c r="R36" s="53">
        <v>5</v>
      </c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/>
      <c r="N37" s="61">
        <v>0</v>
      </c>
      <c r="O37" s="51">
        <v>0</v>
      </c>
      <c r="P37" s="52" t="s">
        <v>64</v>
      </c>
      <c r="Q37" s="53">
        <v>0</v>
      </c>
      <c r="R37" s="53">
        <v>4</v>
      </c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/>
      <c r="N38" s="61">
        <v>0</v>
      </c>
      <c r="O38" s="51">
        <v>0</v>
      </c>
      <c r="P38" s="52" t="s">
        <v>64</v>
      </c>
      <c r="Q38" s="53">
        <v>0</v>
      </c>
      <c r="R38" s="53">
        <v>3</v>
      </c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>
        <v>0</v>
      </c>
      <c r="N39" s="61">
        <v>0</v>
      </c>
      <c r="O39" s="51">
        <v>0</v>
      </c>
      <c r="P39" s="52" t="s">
        <v>64</v>
      </c>
      <c r="Q39" s="53">
        <v>0</v>
      </c>
      <c r="R39" s="53">
        <v>2</v>
      </c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/>
      <c r="N40" s="61">
        <v>0</v>
      </c>
      <c r="O40" s="51">
        <v>0</v>
      </c>
      <c r="P40" s="52" t="s">
        <v>64</v>
      </c>
      <c r="Q40" s="53">
        <v>0</v>
      </c>
      <c r="R40" s="53">
        <v>1</v>
      </c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>
        <v>0</v>
      </c>
      <c r="N41" s="61">
        <v>0</v>
      </c>
      <c r="O41" s="51">
        <v>0</v>
      </c>
      <c r="P41" s="52" t="s">
        <v>64</v>
      </c>
      <c r="Q41" s="53">
        <v>0</v>
      </c>
      <c r="R41" s="53">
        <v>0</v>
      </c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>
        <v>0</v>
      </c>
      <c r="N42" s="61">
        <v>0</v>
      </c>
      <c r="O42" s="51">
        <v>0</v>
      </c>
      <c r="P42" s="52" t="s">
        <v>64</v>
      </c>
      <c r="Q42" s="53">
        <v>0</v>
      </c>
      <c r="R42" s="53">
        <v>0</v>
      </c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>
        <v>0</v>
      </c>
      <c r="N43" s="61">
        <v>0</v>
      </c>
      <c r="O43" s="51">
        <v>0</v>
      </c>
      <c r="P43" s="52" t="s">
        <v>64</v>
      </c>
      <c r="Q43" s="53">
        <v>0</v>
      </c>
      <c r="R43" s="53">
        <v>0</v>
      </c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/>
      <c r="N44" s="61">
        <v>0</v>
      </c>
      <c r="O44" s="51">
        <v>0</v>
      </c>
      <c r="P44" s="52" t="s">
        <v>64</v>
      </c>
      <c r="Q44" s="53">
        <v>0</v>
      </c>
      <c r="R44" s="53">
        <v>0</v>
      </c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>
        <v>0</v>
      </c>
      <c r="N45" s="72">
        <v>0</v>
      </c>
      <c r="O45" s="79">
        <v>0</v>
      </c>
      <c r="P45" s="80" t="s">
        <v>64</v>
      </c>
      <c r="Q45" s="81">
        <v>0</v>
      </c>
      <c r="R45" s="81">
        <v>0</v>
      </c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>
        <v>0</v>
      </c>
      <c r="N46" s="50">
        <v>0</v>
      </c>
      <c r="O46" s="86">
        <v>0</v>
      </c>
      <c r="P46" s="87" t="s">
        <v>64</v>
      </c>
      <c r="Q46" s="88">
        <v>0</v>
      </c>
      <c r="R46" s="89">
        <v>0</v>
      </c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>
        <v>0</v>
      </c>
      <c r="N47" s="61">
        <v>0</v>
      </c>
      <c r="O47" s="51">
        <v>0</v>
      </c>
      <c r="P47" s="52" t="s">
        <v>64</v>
      </c>
      <c r="Q47" s="53">
        <v>0</v>
      </c>
      <c r="R47" s="90">
        <v>0</v>
      </c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>
        <v>0</v>
      </c>
      <c r="N48" s="61">
        <v>0</v>
      </c>
      <c r="O48" s="51">
        <v>0</v>
      </c>
      <c r="P48" s="52" t="s">
        <v>64</v>
      </c>
      <c r="Q48" s="53">
        <v>0</v>
      </c>
      <c r="R48" s="90">
        <v>0</v>
      </c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>
        <v>0</v>
      </c>
      <c r="N49" s="61">
        <v>0</v>
      </c>
      <c r="O49" s="51">
        <v>0</v>
      </c>
      <c r="P49" s="52" t="s">
        <v>64</v>
      </c>
      <c r="Q49" s="53">
        <v>0</v>
      </c>
      <c r="R49" s="90">
        <v>0</v>
      </c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>
        <v>0</v>
      </c>
      <c r="N50" s="61">
        <v>0</v>
      </c>
      <c r="O50" s="51">
        <v>0</v>
      </c>
      <c r="P50" s="52" t="s">
        <v>64</v>
      </c>
      <c r="Q50" s="53">
        <v>0</v>
      </c>
      <c r="R50" s="90">
        <v>0</v>
      </c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>
        <v>0</v>
      </c>
      <c r="N51" s="61">
        <v>0</v>
      </c>
      <c r="O51" s="51">
        <v>0</v>
      </c>
      <c r="P51" s="52" t="s">
        <v>64</v>
      </c>
      <c r="Q51" s="53">
        <v>0</v>
      </c>
      <c r="R51" s="90">
        <v>0</v>
      </c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>
        <v>0</v>
      </c>
      <c r="N52" s="72">
        <v>0</v>
      </c>
      <c r="O52" s="73">
        <v>0</v>
      </c>
      <c r="P52" s="74" t="s">
        <v>64</v>
      </c>
      <c r="Q52" s="75">
        <v>0</v>
      </c>
      <c r="R52" s="91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64"/>
  <sheetViews>
    <sheetView showZeros="0" zoomScalePageLayoutView="0" workbookViewId="0" topLeftCell="A1">
      <selection activeCell="W20" sqref="W20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3" width="3.28125" style="27" customWidth="1"/>
    <col min="4" max="6" width="5.140625" style="27" customWidth="1"/>
    <col min="7" max="7" width="5.00390625" style="27" customWidth="1"/>
    <col min="8" max="8" width="7.7109375" style="27" hidden="1" customWidth="1"/>
    <col min="9" max="9" width="7.28125" style="27" customWidth="1"/>
    <col min="10" max="10" width="6.57421875" style="27" customWidth="1"/>
    <col min="11" max="11" width="7.421875" style="29" customWidth="1"/>
    <col min="12" max="12" width="7.140625" style="29" customWidth="1"/>
    <col min="13" max="13" width="5.8515625" style="29" hidden="1" customWidth="1"/>
    <col min="14" max="14" width="0" style="27" hidden="1" customWidth="1"/>
    <col min="15" max="18" width="9.140625" style="27" customWidth="1"/>
    <col min="19" max="19" width="17.8515625" style="27" customWidth="1"/>
    <col min="20" max="16384" width="9.140625" style="27" customWidth="1"/>
  </cols>
  <sheetData>
    <row r="1" spans="1:18" s="92" customFormat="1" ht="28.5" customHeight="1" thickBot="1" thickTop="1">
      <c r="A1" s="211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s="92" customFormat="1" ht="18.75" customHeight="1" thickBot="1" thickTop="1">
      <c r="A2" s="214"/>
      <c r="B2" s="215"/>
      <c r="C2" s="215"/>
      <c r="D2" s="216"/>
      <c r="E2" s="216"/>
      <c r="F2" s="216"/>
      <c r="G2" s="217"/>
      <c r="H2" s="93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9" s="92" customFormat="1" ht="19.5" customHeight="1" thickBot="1" thickTop="1">
      <c r="A3" s="220" t="s">
        <v>27</v>
      </c>
      <c r="B3" s="222" t="s">
        <v>28</v>
      </c>
      <c r="C3" s="94"/>
      <c r="D3" s="224" t="s">
        <v>29</v>
      </c>
      <c r="E3" s="224"/>
      <c r="F3" s="224"/>
      <c r="G3" s="225"/>
      <c r="H3" s="95"/>
      <c r="I3" s="226" t="s">
        <v>30</v>
      </c>
      <c r="J3" s="227"/>
      <c r="K3" s="208" t="s">
        <v>31</v>
      </c>
      <c r="L3" s="208"/>
      <c r="M3" s="96"/>
      <c r="N3" s="97" t="s">
        <v>31</v>
      </c>
      <c r="O3" s="209" t="s">
        <v>61</v>
      </c>
      <c r="P3" s="209"/>
      <c r="Q3" s="209"/>
      <c r="R3" s="210"/>
      <c r="S3" s="184" t="s">
        <v>66</v>
      </c>
    </row>
    <row r="4" spans="1:18" s="92" customFormat="1" ht="15.75" customHeight="1" thickBot="1" thickTop="1">
      <c r="A4" s="221"/>
      <c r="B4" s="223"/>
      <c r="C4" s="98"/>
      <c r="D4" s="99" t="s">
        <v>32</v>
      </c>
      <c r="E4" s="100" t="s">
        <v>33</v>
      </c>
      <c r="F4" s="100" t="s">
        <v>34</v>
      </c>
      <c r="G4" s="120" t="s">
        <v>35</v>
      </c>
      <c r="H4" s="119" t="s">
        <v>62</v>
      </c>
      <c r="I4" s="101" t="s">
        <v>36</v>
      </c>
      <c r="J4" s="102" t="s">
        <v>37</v>
      </c>
      <c r="K4" s="103" t="s">
        <v>38</v>
      </c>
      <c r="L4" s="104" t="s">
        <v>39</v>
      </c>
      <c r="M4" s="105" t="s">
        <v>40</v>
      </c>
      <c r="N4" s="106" t="s">
        <v>41</v>
      </c>
      <c r="O4" s="107" t="s">
        <v>42</v>
      </c>
      <c r="P4" s="107" t="s">
        <v>43</v>
      </c>
      <c r="Q4" s="108" t="s">
        <v>44</v>
      </c>
      <c r="R4" s="108" t="s">
        <v>45</v>
      </c>
    </row>
    <row r="5" spans="1:19" ht="13.5" thickTop="1">
      <c r="A5" s="30">
        <v>1</v>
      </c>
      <c r="B5" s="43" t="s">
        <v>50</v>
      </c>
      <c r="C5" s="44" t="s">
        <v>46</v>
      </c>
      <c r="D5" s="45">
        <v>220</v>
      </c>
      <c r="E5" s="46">
        <v>210</v>
      </c>
      <c r="F5" s="46">
        <v>234</v>
      </c>
      <c r="G5" s="121">
        <v>257</v>
      </c>
      <c r="H5" s="116" t="s">
        <v>47</v>
      </c>
      <c r="I5" s="47">
        <v>231</v>
      </c>
      <c r="J5" s="48">
        <v>197</v>
      </c>
      <c r="K5" s="49">
        <v>264</v>
      </c>
      <c r="L5" s="112">
        <v>214</v>
      </c>
      <c r="M5" s="109"/>
      <c r="N5" s="50">
        <v>478</v>
      </c>
      <c r="O5" s="51">
        <v>1827</v>
      </c>
      <c r="P5" s="52">
        <v>228.375</v>
      </c>
      <c r="Q5" s="53">
        <v>28</v>
      </c>
      <c r="R5" s="53">
        <v>60</v>
      </c>
      <c r="S5" s="183">
        <f>IF(B5="","",IF(ISNA(VLOOKUP(B5,Celkove!$B$6:$M$71,12,FALSE)),"Neni seznamu!",""))</f>
      </c>
    </row>
    <row r="6" spans="1:19" ht="12.75">
      <c r="A6" s="31">
        <f>A5+1</f>
        <v>2</v>
      </c>
      <c r="B6" s="54" t="s">
        <v>15</v>
      </c>
      <c r="C6" s="55"/>
      <c r="D6" s="56">
        <v>158</v>
      </c>
      <c r="E6" s="57">
        <v>209</v>
      </c>
      <c r="F6" s="57">
        <v>205</v>
      </c>
      <c r="G6" s="122">
        <v>201</v>
      </c>
      <c r="H6" s="117" t="s">
        <v>47</v>
      </c>
      <c r="I6" s="58">
        <v>210</v>
      </c>
      <c r="J6" s="59">
        <v>212</v>
      </c>
      <c r="K6" s="60">
        <v>234</v>
      </c>
      <c r="L6" s="113">
        <v>234</v>
      </c>
      <c r="M6" s="110"/>
      <c r="N6" s="61">
        <v>468</v>
      </c>
      <c r="O6" s="51">
        <v>1663</v>
      </c>
      <c r="P6" s="52">
        <v>207.875</v>
      </c>
      <c r="Q6" s="53">
        <v>27</v>
      </c>
      <c r="R6" s="53">
        <v>55</v>
      </c>
      <c r="S6" s="183">
        <f>IF(B6="","",IF(ISNA(VLOOKUP(B6,Celkove!$B$6:$M$71,12,FALSE)),"Neni seznamu!",""))</f>
      </c>
    </row>
    <row r="7" spans="1:19" ht="12.75">
      <c r="A7" s="31">
        <f>A6+1</f>
        <v>3</v>
      </c>
      <c r="B7" s="54" t="s">
        <v>48</v>
      </c>
      <c r="C7" s="55"/>
      <c r="D7" s="56">
        <v>225</v>
      </c>
      <c r="E7" s="57">
        <v>201</v>
      </c>
      <c r="F7" s="57">
        <v>210</v>
      </c>
      <c r="G7" s="122">
        <v>178</v>
      </c>
      <c r="H7" s="117" t="s">
        <v>47</v>
      </c>
      <c r="I7" s="58">
        <v>233</v>
      </c>
      <c r="J7" s="59">
        <v>174</v>
      </c>
      <c r="K7" s="60">
        <v>236</v>
      </c>
      <c r="L7" s="113">
        <v>221</v>
      </c>
      <c r="M7" s="110"/>
      <c r="N7" s="61">
        <v>457</v>
      </c>
      <c r="O7" s="51">
        <v>1678</v>
      </c>
      <c r="P7" s="52">
        <v>209.75</v>
      </c>
      <c r="Q7" s="53">
        <v>26</v>
      </c>
      <c r="R7" s="53">
        <v>50</v>
      </c>
      <c r="S7" s="183">
        <f>IF(B7="","",IF(ISNA(VLOOKUP(B7,Celkove!$B$6:$M$71,12,FALSE)),"Neni seznamu!",""))</f>
      </c>
    </row>
    <row r="8" spans="1:19" ht="12.75">
      <c r="A8" s="31">
        <f>A7+1</f>
        <v>4</v>
      </c>
      <c r="B8" s="54" t="s">
        <v>24</v>
      </c>
      <c r="C8" s="55"/>
      <c r="D8" s="56">
        <v>184</v>
      </c>
      <c r="E8" s="57">
        <v>285</v>
      </c>
      <c r="F8" s="57">
        <v>226</v>
      </c>
      <c r="G8" s="122">
        <v>229</v>
      </c>
      <c r="H8" s="117" t="s">
        <v>47</v>
      </c>
      <c r="I8" s="58">
        <v>197</v>
      </c>
      <c r="J8" s="59">
        <v>268</v>
      </c>
      <c r="K8" s="60">
        <v>185</v>
      </c>
      <c r="L8" s="113">
        <v>268</v>
      </c>
      <c r="M8" s="110"/>
      <c r="N8" s="61">
        <v>453</v>
      </c>
      <c r="O8" s="51">
        <v>1842</v>
      </c>
      <c r="P8" s="52">
        <v>230.25</v>
      </c>
      <c r="Q8" s="53">
        <v>25</v>
      </c>
      <c r="R8" s="53">
        <v>45</v>
      </c>
      <c r="S8" s="183">
        <f>IF(B8="","",IF(ISNA(VLOOKUP(B8,Celkove!$B$6:$M$71,12,FALSE)),"Neni seznamu!",""))</f>
      </c>
    </row>
    <row r="9" spans="1:19" ht="12.75">
      <c r="A9" s="31">
        <f>A8+1</f>
        <v>5</v>
      </c>
      <c r="B9" s="54" t="s">
        <v>68</v>
      </c>
      <c r="C9" s="55" t="s">
        <v>46</v>
      </c>
      <c r="D9" s="56">
        <v>197</v>
      </c>
      <c r="E9" s="57">
        <v>246</v>
      </c>
      <c r="F9" s="57">
        <v>190</v>
      </c>
      <c r="G9" s="122">
        <v>202</v>
      </c>
      <c r="H9" s="117" t="s">
        <v>47</v>
      </c>
      <c r="I9" s="58">
        <v>148</v>
      </c>
      <c r="J9" s="59">
        <v>217</v>
      </c>
      <c r="K9" s="60">
        <v>237</v>
      </c>
      <c r="L9" s="113">
        <v>202</v>
      </c>
      <c r="M9" s="110"/>
      <c r="N9" s="61">
        <v>439</v>
      </c>
      <c r="O9" s="51">
        <v>1639</v>
      </c>
      <c r="P9" s="52">
        <v>204.875</v>
      </c>
      <c r="Q9" s="53">
        <v>24</v>
      </c>
      <c r="R9" s="53">
        <v>42</v>
      </c>
      <c r="S9" s="183">
        <f>IF(B9="","",IF(ISNA(VLOOKUP(B9,Celkove!$B$6:$M$71,12,FALSE)),"Neni seznamu!",""))</f>
      </c>
    </row>
    <row r="10" spans="1:19" ht="12.75">
      <c r="A10" s="31">
        <f>A9+1</f>
        <v>6</v>
      </c>
      <c r="B10" s="62" t="s">
        <v>9</v>
      </c>
      <c r="C10" s="55"/>
      <c r="D10" s="56">
        <v>266</v>
      </c>
      <c r="E10" s="57">
        <v>229</v>
      </c>
      <c r="F10" s="57">
        <v>229</v>
      </c>
      <c r="G10" s="122">
        <v>219</v>
      </c>
      <c r="H10" s="117" t="s">
        <v>47</v>
      </c>
      <c r="I10" s="58">
        <v>197</v>
      </c>
      <c r="J10" s="59">
        <v>163</v>
      </c>
      <c r="K10" s="60">
        <v>257</v>
      </c>
      <c r="L10" s="113">
        <v>176</v>
      </c>
      <c r="M10" s="110"/>
      <c r="N10" s="61">
        <v>433</v>
      </c>
      <c r="O10" s="51">
        <v>1736</v>
      </c>
      <c r="P10" s="52">
        <v>217</v>
      </c>
      <c r="Q10" s="53">
        <v>23</v>
      </c>
      <c r="R10" s="53">
        <v>39</v>
      </c>
      <c r="S10" s="183">
        <f>IF(B10="","",IF(ISNA(VLOOKUP(B10,Celkove!$B$6:$M$71,12,FALSE)),"Neni seznamu!",""))</f>
      </c>
    </row>
    <row r="11" spans="1:19" ht="12.75">
      <c r="A11" s="31">
        <v>7</v>
      </c>
      <c r="B11" s="63" t="s">
        <v>49</v>
      </c>
      <c r="C11" s="55"/>
      <c r="D11" s="56">
        <v>211</v>
      </c>
      <c r="E11" s="57">
        <v>183</v>
      </c>
      <c r="F11" s="57">
        <v>170</v>
      </c>
      <c r="G11" s="122">
        <v>264</v>
      </c>
      <c r="H11" s="117" t="s">
        <v>47</v>
      </c>
      <c r="I11" s="58">
        <v>152</v>
      </c>
      <c r="J11" s="59">
        <v>214</v>
      </c>
      <c r="K11" s="60">
        <v>188</v>
      </c>
      <c r="L11" s="113">
        <v>210</v>
      </c>
      <c r="M11" s="110"/>
      <c r="N11" s="61">
        <v>398</v>
      </c>
      <c r="O11" s="51">
        <v>1592</v>
      </c>
      <c r="P11" s="52">
        <v>199</v>
      </c>
      <c r="Q11" s="53">
        <v>22</v>
      </c>
      <c r="R11" s="53">
        <v>36</v>
      </c>
      <c r="S11" s="183">
        <f>IF(B11="","",IF(ISNA(VLOOKUP(B11,Celkove!$B$6:$M$71,12,FALSE)),"Neni seznamu!",""))</f>
      </c>
    </row>
    <row r="12" spans="1:19" ht="12.75">
      <c r="A12" s="31">
        <f aca="true" t="shared" si="0" ref="A12:A52">A11+1</f>
        <v>8</v>
      </c>
      <c r="B12" s="62" t="s">
        <v>53</v>
      </c>
      <c r="C12" s="55"/>
      <c r="D12" s="56">
        <v>184</v>
      </c>
      <c r="E12" s="57">
        <v>163</v>
      </c>
      <c r="F12" s="57">
        <v>198</v>
      </c>
      <c r="G12" s="122">
        <v>210</v>
      </c>
      <c r="H12" s="117" t="s">
        <v>47</v>
      </c>
      <c r="I12" s="58">
        <v>198</v>
      </c>
      <c r="J12" s="59">
        <v>256</v>
      </c>
      <c r="K12" s="60">
        <v>158</v>
      </c>
      <c r="L12" s="113">
        <v>214</v>
      </c>
      <c r="M12" s="110"/>
      <c r="N12" s="61">
        <v>372</v>
      </c>
      <c r="O12" s="51">
        <v>1581</v>
      </c>
      <c r="P12" s="52">
        <v>197.625</v>
      </c>
      <c r="Q12" s="53">
        <v>21</v>
      </c>
      <c r="R12" s="53">
        <v>34</v>
      </c>
      <c r="S12" s="183">
        <f>IF(B12="","",IF(ISNA(VLOOKUP(B12,Celkove!$B$6:$M$71,12,FALSE)),"Neni seznamu!",""))</f>
      </c>
    </row>
    <row r="13" spans="1:19" ht="12.75">
      <c r="A13" s="31">
        <f t="shared" si="0"/>
        <v>9</v>
      </c>
      <c r="B13" s="64" t="s">
        <v>70</v>
      </c>
      <c r="C13" s="55"/>
      <c r="D13" s="56">
        <v>166</v>
      </c>
      <c r="E13" s="57">
        <v>240</v>
      </c>
      <c r="F13" s="57">
        <v>167</v>
      </c>
      <c r="G13" s="122">
        <v>189</v>
      </c>
      <c r="H13" s="117" t="s">
        <v>47</v>
      </c>
      <c r="I13" s="58">
        <v>219</v>
      </c>
      <c r="J13" s="59">
        <v>242</v>
      </c>
      <c r="K13" s="60">
        <v>195</v>
      </c>
      <c r="L13" s="113">
        <v>170</v>
      </c>
      <c r="M13" s="110"/>
      <c r="N13" s="61">
        <v>365</v>
      </c>
      <c r="O13" s="51">
        <v>1588</v>
      </c>
      <c r="P13" s="52">
        <v>198.5</v>
      </c>
      <c r="Q13" s="53">
        <v>20</v>
      </c>
      <c r="R13" s="53">
        <v>32</v>
      </c>
      <c r="S13" s="183">
        <f>IF(B13="","",IF(ISNA(VLOOKUP(B13,Celkove!$B$6:$M$71,12,FALSE)),"Neni seznamu!",""))</f>
      </c>
    </row>
    <row r="14" spans="1:19" ht="12.75">
      <c r="A14" s="31">
        <f t="shared" si="0"/>
        <v>10</v>
      </c>
      <c r="B14" s="64" t="s">
        <v>67</v>
      </c>
      <c r="C14" s="55"/>
      <c r="D14" s="56">
        <v>196</v>
      </c>
      <c r="E14" s="57">
        <v>190</v>
      </c>
      <c r="F14" s="57">
        <v>203</v>
      </c>
      <c r="G14" s="122">
        <v>179</v>
      </c>
      <c r="H14" s="117" t="s">
        <v>47</v>
      </c>
      <c r="I14" s="58">
        <v>236</v>
      </c>
      <c r="J14" s="59">
        <v>234</v>
      </c>
      <c r="K14" s="60">
        <v>154</v>
      </c>
      <c r="L14" s="113">
        <v>208</v>
      </c>
      <c r="M14" s="110"/>
      <c r="N14" s="61">
        <v>362</v>
      </c>
      <c r="O14" s="51">
        <v>1600</v>
      </c>
      <c r="P14" s="52">
        <v>200</v>
      </c>
      <c r="Q14" s="53">
        <v>19</v>
      </c>
      <c r="R14" s="53">
        <v>30</v>
      </c>
      <c r="S14" s="183">
        <f>IF(B14="","",IF(ISNA(VLOOKUP(B14,Celkove!$B$6:$M$71,12,FALSE)),"Neni seznamu!",""))</f>
      </c>
    </row>
    <row r="15" spans="1:19" ht="12.75">
      <c r="A15" s="31">
        <f t="shared" si="0"/>
        <v>11</v>
      </c>
      <c r="B15" s="62" t="s">
        <v>84</v>
      </c>
      <c r="C15" s="55"/>
      <c r="D15" s="56">
        <v>228</v>
      </c>
      <c r="E15" s="57">
        <v>137</v>
      </c>
      <c r="F15" s="57">
        <v>197</v>
      </c>
      <c r="G15" s="122">
        <v>190</v>
      </c>
      <c r="H15" s="117" t="s">
        <v>47</v>
      </c>
      <c r="I15" s="58">
        <v>201</v>
      </c>
      <c r="J15" s="59">
        <v>216</v>
      </c>
      <c r="K15" s="60">
        <v>153</v>
      </c>
      <c r="L15" s="113">
        <v>177</v>
      </c>
      <c r="M15" s="110"/>
      <c r="N15" s="61">
        <v>330</v>
      </c>
      <c r="O15" s="51">
        <v>1499</v>
      </c>
      <c r="P15" s="52">
        <v>187.375</v>
      </c>
      <c r="Q15" s="53">
        <v>18</v>
      </c>
      <c r="R15" s="53">
        <v>28</v>
      </c>
      <c r="S15" s="183">
        <f>IF(B15="","",IF(ISNA(VLOOKUP(B15,Celkove!$B$6:$M$71,12,FALSE)),"Neni seznamu!",""))</f>
      </c>
    </row>
    <row r="16" spans="1:19" ht="13.5" thickBot="1">
      <c r="A16" s="32">
        <f t="shared" si="0"/>
        <v>12</v>
      </c>
      <c r="B16" s="65" t="s">
        <v>20</v>
      </c>
      <c r="C16" s="66"/>
      <c r="D16" s="67">
        <v>171</v>
      </c>
      <c r="E16" s="68">
        <v>222</v>
      </c>
      <c r="F16" s="68">
        <v>153</v>
      </c>
      <c r="G16" s="123">
        <v>216</v>
      </c>
      <c r="H16" s="117" t="s">
        <v>47</v>
      </c>
      <c r="I16" s="69">
        <v>170</v>
      </c>
      <c r="J16" s="70">
        <v>181</v>
      </c>
      <c r="K16" s="71">
        <v>112</v>
      </c>
      <c r="L16" s="114">
        <v>182</v>
      </c>
      <c r="M16" s="111"/>
      <c r="N16" s="72">
        <v>294</v>
      </c>
      <c r="O16" s="73">
        <v>1407</v>
      </c>
      <c r="P16" s="74">
        <v>175.875</v>
      </c>
      <c r="Q16" s="75">
        <v>17</v>
      </c>
      <c r="R16" s="75">
        <v>26</v>
      </c>
      <c r="S16" s="183">
        <f>IF(B16="","",IF(ISNA(VLOOKUP(B16,Celkove!$B$6:$M$71,12,FALSE)),"Neni seznamu!",""))</f>
      </c>
    </row>
    <row r="17" spans="1:19" ht="13.5" thickTop="1">
      <c r="A17" s="30">
        <f t="shared" si="0"/>
        <v>13</v>
      </c>
      <c r="B17" s="76" t="s">
        <v>21</v>
      </c>
      <c r="C17" s="44"/>
      <c r="D17" s="45">
        <v>198</v>
      </c>
      <c r="E17" s="46">
        <v>200</v>
      </c>
      <c r="F17" s="46">
        <v>235</v>
      </c>
      <c r="G17" s="124">
        <v>223</v>
      </c>
      <c r="H17" s="117" t="s">
        <v>47</v>
      </c>
      <c r="I17" s="47">
        <v>211</v>
      </c>
      <c r="J17" s="48">
        <v>245</v>
      </c>
      <c r="K17" s="49"/>
      <c r="L17" s="112"/>
      <c r="M17" s="109"/>
      <c r="N17" s="50">
        <v>0</v>
      </c>
      <c r="O17" s="51">
        <v>1312</v>
      </c>
      <c r="P17" s="52">
        <v>218.66666666666666</v>
      </c>
      <c r="Q17" s="53">
        <v>16</v>
      </c>
      <c r="R17" s="53">
        <v>24</v>
      </c>
      <c r="S17" s="183">
        <f>IF(B17="","",IF(ISNA(VLOOKUP(B17,Celkove!$B$6:$M$71,12,FALSE)),"Neni seznamu!",""))</f>
      </c>
    </row>
    <row r="18" spans="1:19" ht="12.75">
      <c r="A18" s="31">
        <f t="shared" si="0"/>
        <v>14</v>
      </c>
      <c r="B18" s="64" t="s">
        <v>22</v>
      </c>
      <c r="C18" s="55"/>
      <c r="D18" s="56">
        <v>190</v>
      </c>
      <c r="E18" s="57">
        <v>298</v>
      </c>
      <c r="F18" s="57">
        <v>224</v>
      </c>
      <c r="G18" s="122">
        <v>190</v>
      </c>
      <c r="H18" s="117" t="s">
        <v>47</v>
      </c>
      <c r="I18" s="58">
        <v>229</v>
      </c>
      <c r="J18" s="59">
        <v>177</v>
      </c>
      <c r="K18" s="60"/>
      <c r="L18" s="113"/>
      <c r="M18" s="110"/>
      <c r="N18" s="61">
        <v>0</v>
      </c>
      <c r="O18" s="51">
        <v>1308</v>
      </c>
      <c r="P18" s="52">
        <v>218</v>
      </c>
      <c r="Q18" s="53">
        <v>15</v>
      </c>
      <c r="R18" s="53">
        <v>23</v>
      </c>
      <c r="S18" s="183">
        <f>IF(B18="","",IF(ISNA(VLOOKUP(B18,Celkove!$B$6:$M$71,12,FALSE)),"Neni seznamu!",""))</f>
      </c>
    </row>
    <row r="19" spans="1:19" ht="12.75">
      <c r="A19" s="31">
        <f t="shared" si="0"/>
        <v>15</v>
      </c>
      <c r="B19" s="62" t="s">
        <v>69</v>
      </c>
      <c r="C19" s="55"/>
      <c r="D19" s="56">
        <v>205</v>
      </c>
      <c r="E19" s="57">
        <v>244</v>
      </c>
      <c r="F19" s="57">
        <v>208</v>
      </c>
      <c r="G19" s="122">
        <v>184</v>
      </c>
      <c r="H19" s="117" t="s">
        <v>47</v>
      </c>
      <c r="I19" s="58">
        <v>214</v>
      </c>
      <c r="J19" s="59">
        <v>215</v>
      </c>
      <c r="K19" s="60"/>
      <c r="L19" s="113"/>
      <c r="M19" s="110"/>
      <c r="N19" s="61">
        <v>0</v>
      </c>
      <c r="O19" s="51">
        <v>1270</v>
      </c>
      <c r="P19" s="52">
        <v>211.66666666666666</v>
      </c>
      <c r="Q19" s="53">
        <v>14</v>
      </c>
      <c r="R19" s="53">
        <v>22</v>
      </c>
      <c r="S19" s="183">
        <f>IF(B19="","",IF(ISNA(VLOOKUP(B19,Celkove!$B$6:$M$71,12,FALSE)),"Neni seznamu!",""))</f>
      </c>
    </row>
    <row r="20" spans="1:19" ht="12.75">
      <c r="A20" s="31">
        <f t="shared" si="0"/>
        <v>16</v>
      </c>
      <c r="B20" s="62" t="s">
        <v>16</v>
      </c>
      <c r="C20" s="55"/>
      <c r="D20" s="56">
        <v>211</v>
      </c>
      <c r="E20" s="57">
        <v>204</v>
      </c>
      <c r="F20" s="57">
        <v>214</v>
      </c>
      <c r="G20" s="122">
        <v>200</v>
      </c>
      <c r="H20" s="117" t="s">
        <v>47</v>
      </c>
      <c r="I20" s="58">
        <v>179</v>
      </c>
      <c r="J20" s="59">
        <v>233</v>
      </c>
      <c r="K20" s="60"/>
      <c r="L20" s="113"/>
      <c r="M20" s="110"/>
      <c r="N20" s="61">
        <v>0</v>
      </c>
      <c r="O20" s="51">
        <v>1241</v>
      </c>
      <c r="P20" s="52">
        <v>206.83333333333334</v>
      </c>
      <c r="Q20" s="53">
        <v>13</v>
      </c>
      <c r="R20" s="53">
        <v>21</v>
      </c>
      <c r="S20" s="183">
        <f>IF(B20="","",IF(ISNA(VLOOKUP(B20,Celkove!$B$6:$M$71,12,FALSE)),"Neni seznamu!",""))</f>
      </c>
    </row>
    <row r="21" spans="1:19" ht="12.75">
      <c r="A21" s="31">
        <f t="shared" si="0"/>
        <v>17</v>
      </c>
      <c r="B21" s="63" t="s">
        <v>10</v>
      </c>
      <c r="C21" s="55"/>
      <c r="D21" s="56">
        <v>154</v>
      </c>
      <c r="E21" s="57">
        <v>223</v>
      </c>
      <c r="F21" s="57">
        <v>147</v>
      </c>
      <c r="G21" s="122">
        <v>209</v>
      </c>
      <c r="H21" s="117" t="s">
        <v>47</v>
      </c>
      <c r="I21" s="58">
        <v>184</v>
      </c>
      <c r="J21" s="59">
        <v>176</v>
      </c>
      <c r="K21" s="60"/>
      <c r="L21" s="113"/>
      <c r="M21" s="110"/>
      <c r="N21" s="61">
        <v>0</v>
      </c>
      <c r="O21" s="51">
        <v>1093</v>
      </c>
      <c r="P21" s="52">
        <v>182.16666666666666</v>
      </c>
      <c r="Q21" s="53">
        <v>12</v>
      </c>
      <c r="R21" s="53">
        <v>20</v>
      </c>
      <c r="S21" s="183">
        <f>IF(B21="","",IF(ISNA(VLOOKUP(B21,Celkove!$B$6:$M$71,12,FALSE)),"Neni seznamu!",""))</f>
      </c>
    </row>
    <row r="22" spans="1:19" ht="12.75">
      <c r="A22" s="31">
        <f t="shared" si="0"/>
        <v>18</v>
      </c>
      <c r="B22" s="54" t="s">
        <v>52</v>
      </c>
      <c r="C22" s="77"/>
      <c r="D22" s="56">
        <v>179</v>
      </c>
      <c r="E22" s="57">
        <v>212</v>
      </c>
      <c r="F22" s="57">
        <v>200</v>
      </c>
      <c r="G22" s="122">
        <v>273</v>
      </c>
      <c r="H22" s="117" t="s">
        <v>47</v>
      </c>
      <c r="I22" s="58">
        <v>197</v>
      </c>
      <c r="J22" s="59">
        <v>203</v>
      </c>
      <c r="K22" s="60"/>
      <c r="L22" s="113"/>
      <c r="M22" s="110"/>
      <c r="N22" s="61">
        <v>0</v>
      </c>
      <c r="O22" s="51">
        <v>1264</v>
      </c>
      <c r="P22" s="52">
        <v>210.66666666666666</v>
      </c>
      <c r="Q22" s="53">
        <v>11</v>
      </c>
      <c r="R22" s="53">
        <v>19</v>
      </c>
      <c r="S22" s="183">
        <f>IF(B22="","",IF(ISNA(VLOOKUP(B22,Celkove!$B$6:$M$71,12,FALSE)),"Neni seznamu!",""))</f>
      </c>
    </row>
    <row r="23" spans="1:19" ht="12.75">
      <c r="A23" s="31">
        <f t="shared" si="0"/>
        <v>19</v>
      </c>
      <c r="B23" s="63" t="s">
        <v>58</v>
      </c>
      <c r="C23" s="55"/>
      <c r="D23" s="56">
        <v>181</v>
      </c>
      <c r="E23" s="57">
        <v>202</v>
      </c>
      <c r="F23" s="57">
        <v>211</v>
      </c>
      <c r="G23" s="122">
        <v>264</v>
      </c>
      <c r="H23" s="117" t="s">
        <v>47</v>
      </c>
      <c r="I23" s="58">
        <v>163</v>
      </c>
      <c r="J23" s="59">
        <v>154</v>
      </c>
      <c r="K23" s="60"/>
      <c r="L23" s="113"/>
      <c r="M23" s="110">
        <v>264</v>
      </c>
      <c r="N23" s="61">
        <v>0</v>
      </c>
      <c r="O23" s="51">
        <v>1175</v>
      </c>
      <c r="P23" s="52">
        <v>195.83333333333334</v>
      </c>
      <c r="Q23" s="53">
        <v>10</v>
      </c>
      <c r="R23" s="53">
        <v>18</v>
      </c>
      <c r="S23" s="183">
        <f>IF(B23="","",IF(ISNA(VLOOKUP(B23,Celkove!$B$6:$M$71,12,FALSE)),"Neni seznamu!",""))</f>
      </c>
    </row>
    <row r="24" spans="1:19" ht="12.75">
      <c r="A24" s="31">
        <f t="shared" si="0"/>
        <v>20</v>
      </c>
      <c r="B24" s="64" t="s">
        <v>17</v>
      </c>
      <c r="C24" s="55"/>
      <c r="D24" s="56">
        <v>144</v>
      </c>
      <c r="E24" s="57">
        <v>210</v>
      </c>
      <c r="F24" s="57">
        <v>240</v>
      </c>
      <c r="G24" s="122">
        <v>177</v>
      </c>
      <c r="H24" s="117" t="s">
        <v>47</v>
      </c>
      <c r="I24" s="58">
        <v>145</v>
      </c>
      <c r="J24" s="59">
        <v>191</v>
      </c>
      <c r="K24" s="60"/>
      <c r="L24" s="113"/>
      <c r="M24" s="110"/>
      <c r="N24" s="61">
        <v>0</v>
      </c>
      <c r="O24" s="51">
        <v>1107</v>
      </c>
      <c r="P24" s="52">
        <v>184.5</v>
      </c>
      <c r="Q24" s="53">
        <v>9</v>
      </c>
      <c r="R24" s="53">
        <v>17</v>
      </c>
      <c r="S24" s="183">
        <f>IF(B24="","",IF(ISNA(VLOOKUP(B24,Celkove!$B$6:$M$71,12,FALSE)),"Neni seznamu!",""))</f>
      </c>
    </row>
    <row r="25" spans="1:19" ht="12.75">
      <c r="A25" s="31">
        <f t="shared" si="0"/>
        <v>21</v>
      </c>
      <c r="B25" s="63" t="s">
        <v>75</v>
      </c>
      <c r="C25" s="55"/>
      <c r="D25" s="56">
        <v>190</v>
      </c>
      <c r="E25" s="57">
        <v>196</v>
      </c>
      <c r="F25" s="57">
        <v>166</v>
      </c>
      <c r="G25" s="122">
        <v>229</v>
      </c>
      <c r="H25" s="117" t="s">
        <v>47</v>
      </c>
      <c r="I25" s="58">
        <v>148</v>
      </c>
      <c r="J25" s="59">
        <v>173</v>
      </c>
      <c r="K25" s="60"/>
      <c r="L25" s="113"/>
      <c r="M25" s="110"/>
      <c r="N25" s="61">
        <v>0</v>
      </c>
      <c r="O25" s="51">
        <v>1102</v>
      </c>
      <c r="P25" s="52">
        <v>183.66666666666666</v>
      </c>
      <c r="Q25" s="53">
        <v>8</v>
      </c>
      <c r="R25" s="53">
        <v>16</v>
      </c>
      <c r="S25" s="183">
        <f>IF(B25="","",IF(ISNA(VLOOKUP(B25,Celkove!$B$6:$M$71,12,FALSE)),"Neni seznamu!",""))</f>
      </c>
    </row>
    <row r="26" spans="1:19" ht="12.75">
      <c r="A26" s="31">
        <f t="shared" si="0"/>
        <v>22</v>
      </c>
      <c r="B26" s="63" t="s">
        <v>54</v>
      </c>
      <c r="C26" s="55"/>
      <c r="D26" s="56">
        <v>164</v>
      </c>
      <c r="E26" s="57">
        <v>161</v>
      </c>
      <c r="F26" s="57">
        <v>216</v>
      </c>
      <c r="G26" s="122">
        <v>237</v>
      </c>
      <c r="H26" s="117" t="s">
        <v>47</v>
      </c>
      <c r="I26" s="58">
        <v>152</v>
      </c>
      <c r="J26" s="59">
        <v>153</v>
      </c>
      <c r="K26" s="60"/>
      <c r="L26" s="113"/>
      <c r="M26" s="110">
        <v>237</v>
      </c>
      <c r="N26" s="61">
        <v>0</v>
      </c>
      <c r="O26" s="51">
        <v>1083</v>
      </c>
      <c r="P26" s="52">
        <v>180.5</v>
      </c>
      <c r="Q26" s="53">
        <v>7</v>
      </c>
      <c r="R26" s="53">
        <v>15</v>
      </c>
      <c r="S26" s="183">
        <f>IF(B26="","",IF(ISNA(VLOOKUP(B26,Celkove!$B$6:$M$71,12,FALSE)),"Neni seznamu!",""))</f>
      </c>
    </row>
    <row r="27" spans="1:19" ht="12.75">
      <c r="A27" s="31">
        <f t="shared" si="0"/>
        <v>23</v>
      </c>
      <c r="B27" s="64" t="s">
        <v>26</v>
      </c>
      <c r="C27" s="55"/>
      <c r="D27" s="56">
        <v>230</v>
      </c>
      <c r="E27" s="57">
        <v>170</v>
      </c>
      <c r="F27" s="57">
        <v>132</v>
      </c>
      <c r="G27" s="122">
        <v>209</v>
      </c>
      <c r="H27" s="117" t="s">
        <v>47</v>
      </c>
      <c r="I27" s="58">
        <v>154</v>
      </c>
      <c r="J27" s="59">
        <v>172</v>
      </c>
      <c r="K27" s="60"/>
      <c r="L27" s="113"/>
      <c r="M27" s="110">
        <v>230</v>
      </c>
      <c r="N27" s="61">
        <v>0</v>
      </c>
      <c r="O27" s="51">
        <v>1067</v>
      </c>
      <c r="P27" s="52">
        <v>177.83333333333334</v>
      </c>
      <c r="Q27" s="53">
        <v>6</v>
      </c>
      <c r="R27" s="53">
        <v>14</v>
      </c>
      <c r="S27" s="183">
        <f>IF(B27="","",IF(ISNA(VLOOKUP(B27,Celkove!$B$6:$M$71,12,FALSE)),"Neni seznamu!",""))</f>
      </c>
    </row>
    <row r="28" spans="1:19" ht="13.5" thickBot="1">
      <c r="A28" s="32">
        <f t="shared" si="0"/>
        <v>24</v>
      </c>
      <c r="B28" s="65" t="s">
        <v>73</v>
      </c>
      <c r="C28" s="66"/>
      <c r="D28" s="67">
        <v>167</v>
      </c>
      <c r="E28" s="68">
        <v>176</v>
      </c>
      <c r="F28" s="68">
        <v>191</v>
      </c>
      <c r="G28" s="123">
        <v>176</v>
      </c>
      <c r="H28" s="117" t="s">
        <v>47</v>
      </c>
      <c r="I28" s="69">
        <v>125</v>
      </c>
      <c r="J28" s="70">
        <v>136</v>
      </c>
      <c r="K28" s="71"/>
      <c r="L28" s="114"/>
      <c r="M28" s="111"/>
      <c r="N28" s="72">
        <v>0</v>
      </c>
      <c r="O28" s="73">
        <v>971</v>
      </c>
      <c r="P28" s="74">
        <v>161.83333333333334</v>
      </c>
      <c r="Q28" s="75">
        <v>5</v>
      </c>
      <c r="R28" s="75">
        <v>13</v>
      </c>
      <c r="S28" s="183">
        <f>IF(B28="","",IF(ISNA(VLOOKUP(B28,Celkove!$B$6:$M$71,12,FALSE)),"Neni seznamu!",""))</f>
      </c>
    </row>
    <row r="29" spans="1:19" ht="13.5" thickTop="1">
      <c r="A29" s="30">
        <f t="shared" si="0"/>
        <v>25</v>
      </c>
      <c r="B29" s="78" t="s">
        <v>23</v>
      </c>
      <c r="C29" s="44"/>
      <c r="D29" s="45">
        <v>221</v>
      </c>
      <c r="E29" s="46">
        <v>300</v>
      </c>
      <c r="F29" s="46">
        <v>243</v>
      </c>
      <c r="G29" s="124">
        <v>212</v>
      </c>
      <c r="H29" s="117" t="s">
        <v>47</v>
      </c>
      <c r="I29" s="47"/>
      <c r="J29" s="48"/>
      <c r="K29" s="47"/>
      <c r="L29" s="112"/>
      <c r="M29" s="109">
        <v>300</v>
      </c>
      <c r="N29" s="50">
        <v>0</v>
      </c>
      <c r="O29" s="51">
        <v>976</v>
      </c>
      <c r="P29" s="52">
        <v>244</v>
      </c>
      <c r="Q29" s="53">
        <v>4</v>
      </c>
      <c r="R29" s="53">
        <v>12</v>
      </c>
      <c r="S29" s="183">
        <f>IF(B29="","",IF(ISNA(VLOOKUP(B29,Celkove!$B$6:$M$71,12,FALSE)),"Neni seznamu!",""))</f>
      </c>
    </row>
    <row r="30" spans="1:19" ht="12.75">
      <c r="A30" s="31">
        <f t="shared" si="0"/>
        <v>26</v>
      </c>
      <c r="B30" s="54" t="s">
        <v>19</v>
      </c>
      <c r="C30" s="55"/>
      <c r="D30" s="56">
        <v>245</v>
      </c>
      <c r="E30" s="57">
        <v>140</v>
      </c>
      <c r="F30" s="57">
        <v>165</v>
      </c>
      <c r="G30" s="122">
        <v>157</v>
      </c>
      <c r="H30" s="117" t="s">
        <v>47</v>
      </c>
      <c r="I30" s="58"/>
      <c r="J30" s="59"/>
      <c r="K30" s="58"/>
      <c r="L30" s="113"/>
      <c r="M30" s="110"/>
      <c r="N30" s="61">
        <v>0</v>
      </c>
      <c r="O30" s="51">
        <v>707</v>
      </c>
      <c r="P30" s="52">
        <v>176.75</v>
      </c>
      <c r="Q30" s="53">
        <v>3</v>
      </c>
      <c r="R30" s="53">
        <v>11</v>
      </c>
      <c r="S30" s="183">
        <f>IF(B30="","",IF(ISNA(VLOOKUP(B30,Celkove!$B$6:$M$71,12,FALSE)),"Neni seznamu!",""))</f>
      </c>
    </row>
    <row r="31" spans="1:19" ht="12.75">
      <c r="A31" s="31">
        <f t="shared" si="0"/>
        <v>27</v>
      </c>
      <c r="B31" s="54" t="s">
        <v>60</v>
      </c>
      <c r="C31" s="55"/>
      <c r="D31" s="56">
        <v>142</v>
      </c>
      <c r="E31" s="57">
        <v>169</v>
      </c>
      <c r="F31" s="57">
        <v>174</v>
      </c>
      <c r="G31" s="122">
        <v>214</v>
      </c>
      <c r="H31" s="117" t="s">
        <v>47</v>
      </c>
      <c r="I31" s="58"/>
      <c r="J31" s="59"/>
      <c r="K31" s="58"/>
      <c r="L31" s="113"/>
      <c r="M31" s="110">
        <v>214</v>
      </c>
      <c r="N31" s="61">
        <v>0</v>
      </c>
      <c r="O31" s="51">
        <v>699</v>
      </c>
      <c r="P31" s="52">
        <v>174.75</v>
      </c>
      <c r="Q31" s="53">
        <v>2</v>
      </c>
      <c r="R31" s="53">
        <v>10</v>
      </c>
      <c r="S31" s="183">
        <f>IF(B31="","",IF(ISNA(VLOOKUP(B31,Celkove!$B$6:$M$71,12,FALSE)),"Neni seznamu!",""))</f>
      </c>
    </row>
    <row r="32" spans="1:19" ht="12.75">
      <c r="A32" s="31">
        <f t="shared" si="0"/>
        <v>28</v>
      </c>
      <c r="B32" s="62" t="s">
        <v>51</v>
      </c>
      <c r="C32" s="55"/>
      <c r="D32" s="56">
        <v>127</v>
      </c>
      <c r="E32" s="57">
        <v>140</v>
      </c>
      <c r="F32" s="57">
        <v>146</v>
      </c>
      <c r="G32" s="122">
        <v>141</v>
      </c>
      <c r="H32" s="117" t="s">
        <v>47</v>
      </c>
      <c r="I32" s="58"/>
      <c r="J32" s="59"/>
      <c r="K32" s="58"/>
      <c r="L32" s="113"/>
      <c r="M32" s="110"/>
      <c r="N32" s="61">
        <v>0</v>
      </c>
      <c r="O32" s="51">
        <v>554</v>
      </c>
      <c r="P32" s="52">
        <v>138.5</v>
      </c>
      <c r="Q32" s="53">
        <v>1</v>
      </c>
      <c r="R32" s="53">
        <v>9</v>
      </c>
      <c r="S32" s="183">
        <f>IF(B32="","",IF(ISNA(VLOOKUP(B32,Celkove!$B$6:$M$71,12,FALSE)),"Neni seznamu!",""))</f>
      </c>
    </row>
    <row r="33" spans="1:19" ht="12.75">
      <c r="A33" s="31">
        <f t="shared" si="0"/>
        <v>29</v>
      </c>
      <c r="B33" s="54"/>
      <c r="C33" s="55"/>
      <c r="D33" s="56"/>
      <c r="E33" s="57"/>
      <c r="F33" s="57"/>
      <c r="G33" s="122"/>
      <c r="H33" s="117"/>
      <c r="I33" s="58"/>
      <c r="J33" s="59"/>
      <c r="K33" s="58"/>
      <c r="L33" s="113"/>
      <c r="M33" s="110"/>
      <c r="N33" s="61">
        <v>0</v>
      </c>
      <c r="O33" s="51">
        <v>0</v>
      </c>
      <c r="P33" s="52" t="s">
        <v>64</v>
      </c>
      <c r="Q33" s="53">
        <v>0</v>
      </c>
      <c r="R33" s="53">
        <v>8</v>
      </c>
      <c r="S33" s="183">
        <f>IF(B33="","",IF(ISNA(VLOOKUP(B33,Celkove!$B$6:$M$71,12,FALSE)),"Neni seznamu!",""))</f>
      </c>
    </row>
    <row r="34" spans="1:19" ht="12.75">
      <c r="A34" s="31">
        <f t="shared" si="0"/>
        <v>30</v>
      </c>
      <c r="B34" s="62"/>
      <c r="C34" s="55"/>
      <c r="D34" s="56"/>
      <c r="E34" s="57"/>
      <c r="F34" s="57"/>
      <c r="G34" s="122"/>
      <c r="H34" s="117"/>
      <c r="I34" s="58"/>
      <c r="J34" s="59"/>
      <c r="K34" s="58"/>
      <c r="L34" s="113"/>
      <c r="M34" s="110"/>
      <c r="N34" s="61">
        <v>0</v>
      </c>
      <c r="O34" s="51">
        <v>0</v>
      </c>
      <c r="P34" s="52" t="s">
        <v>64</v>
      </c>
      <c r="Q34" s="53">
        <v>0</v>
      </c>
      <c r="R34" s="53">
        <v>7</v>
      </c>
      <c r="S34" s="183">
        <f>IF(B34="","",IF(ISNA(VLOOKUP(B34,Celkove!$B$6:$M$71,12,FALSE)),"Neni seznamu!",""))</f>
      </c>
    </row>
    <row r="35" spans="1:19" ht="12.75">
      <c r="A35" s="31">
        <f t="shared" si="0"/>
        <v>31</v>
      </c>
      <c r="B35" s="54"/>
      <c r="C35" s="55"/>
      <c r="D35" s="56"/>
      <c r="E35" s="57"/>
      <c r="F35" s="57"/>
      <c r="G35" s="122"/>
      <c r="H35" s="117"/>
      <c r="I35" s="58"/>
      <c r="J35" s="59"/>
      <c r="K35" s="58"/>
      <c r="L35" s="113"/>
      <c r="M35" s="110"/>
      <c r="N35" s="61">
        <v>0</v>
      </c>
      <c r="O35" s="51">
        <v>0</v>
      </c>
      <c r="P35" s="52" t="s">
        <v>64</v>
      </c>
      <c r="Q35" s="53">
        <v>0</v>
      </c>
      <c r="R35" s="53">
        <v>6</v>
      </c>
      <c r="S35" s="183">
        <f>IF(B35="","",IF(ISNA(VLOOKUP(B35,Celkove!$B$6:$M$71,12,FALSE)),"Neni seznamu!",""))</f>
      </c>
    </row>
    <row r="36" spans="1:19" ht="12.75">
      <c r="A36" s="31">
        <f t="shared" si="0"/>
        <v>32</v>
      </c>
      <c r="B36" s="54"/>
      <c r="C36" s="55"/>
      <c r="D36" s="56"/>
      <c r="E36" s="57"/>
      <c r="F36" s="57"/>
      <c r="G36" s="122"/>
      <c r="H36" s="117"/>
      <c r="I36" s="58"/>
      <c r="J36" s="59"/>
      <c r="K36" s="58"/>
      <c r="L36" s="113"/>
      <c r="M36" s="110"/>
      <c r="N36" s="61">
        <v>0</v>
      </c>
      <c r="O36" s="51">
        <v>0</v>
      </c>
      <c r="P36" s="52" t="s">
        <v>64</v>
      </c>
      <c r="Q36" s="53">
        <v>0</v>
      </c>
      <c r="R36" s="53">
        <v>5</v>
      </c>
      <c r="S36" s="183">
        <f>IF(B36="","",IF(ISNA(VLOOKUP(B36,Celkove!$B$6:$M$71,12,FALSE)),"Neni seznamu!",""))</f>
      </c>
    </row>
    <row r="37" spans="1:19" ht="12.75">
      <c r="A37" s="31">
        <f t="shared" si="0"/>
        <v>33</v>
      </c>
      <c r="B37" s="62"/>
      <c r="C37" s="55"/>
      <c r="D37" s="56"/>
      <c r="E37" s="57"/>
      <c r="F37" s="57"/>
      <c r="G37" s="122"/>
      <c r="H37" s="117"/>
      <c r="I37" s="58"/>
      <c r="J37" s="59"/>
      <c r="K37" s="58"/>
      <c r="L37" s="113"/>
      <c r="M37" s="110">
        <v>0</v>
      </c>
      <c r="N37" s="61">
        <v>0</v>
      </c>
      <c r="O37" s="51">
        <v>0</v>
      </c>
      <c r="P37" s="52" t="s">
        <v>64</v>
      </c>
      <c r="Q37" s="53">
        <v>0</v>
      </c>
      <c r="R37" s="53">
        <v>4</v>
      </c>
      <c r="S37" s="183">
        <f>IF(B37="","",IF(ISNA(VLOOKUP(B37,Celkove!$B$6:$M$71,12,FALSE)),"Neni seznamu!",""))</f>
      </c>
    </row>
    <row r="38" spans="1:19" ht="12.75">
      <c r="A38" s="31">
        <f t="shared" si="0"/>
        <v>34</v>
      </c>
      <c r="B38" s="54"/>
      <c r="C38" s="55"/>
      <c r="D38" s="56"/>
      <c r="E38" s="57"/>
      <c r="F38" s="57"/>
      <c r="G38" s="122"/>
      <c r="H38" s="117"/>
      <c r="I38" s="58"/>
      <c r="J38" s="59"/>
      <c r="K38" s="58"/>
      <c r="L38" s="113"/>
      <c r="M38" s="110">
        <v>0</v>
      </c>
      <c r="N38" s="61">
        <v>0</v>
      </c>
      <c r="O38" s="51">
        <v>0</v>
      </c>
      <c r="P38" s="52" t="s">
        <v>64</v>
      </c>
      <c r="Q38" s="53">
        <v>0</v>
      </c>
      <c r="R38" s="53">
        <v>3</v>
      </c>
      <c r="S38" s="183">
        <f>IF(B38="","",IF(ISNA(VLOOKUP(B38,Celkove!$B$6:$M$71,12,FALSE)),"Neni seznamu!",""))</f>
      </c>
    </row>
    <row r="39" spans="1:19" ht="12.75">
      <c r="A39" s="31">
        <f t="shared" si="0"/>
        <v>35</v>
      </c>
      <c r="B39" s="62"/>
      <c r="C39" s="55"/>
      <c r="D39" s="56"/>
      <c r="E39" s="57"/>
      <c r="F39" s="57"/>
      <c r="G39" s="122"/>
      <c r="H39" s="117"/>
      <c r="I39" s="58"/>
      <c r="J39" s="59"/>
      <c r="K39" s="58"/>
      <c r="L39" s="113"/>
      <c r="M39" s="110">
        <v>0</v>
      </c>
      <c r="N39" s="61">
        <v>0</v>
      </c>
      <c r="O39" s="51">
        <v>0</v>
      </c>
      <c r="P39" s="52" t="s">
        <v>64</v>
      </c>
      <c r="Q39" s="53">
        <v>0</v>
      </c>
      <c r="R39" s="53">
        <v>2</v>
      </c>
      <c r="S39" s="183">
        <f>IF(B39="","",IF(ISNA(VLOOKUP(B39,Celkove!$B$6:$M$71,12,FALSE)),"Neni seznamu!",""))</f>
      </c>
    </row>
    <row r="40" spans="1:19" ht="12.75">
      <c r="A40" s="31">
        <f t="shared" si="0"/>
        <v>36</v>
      </c>
      <c r="B40" s="54"/>
      <c r="C40" s="55"/>
      <c r="D40" s="56"/>
      <c r="E40" s="57"/>
      <c r="F40" s="57"/>
      <c r="G40" s="122"/>
      <c r="H40" s="117"/>
      <c r="I40" s="58"/>
      <c r="J40" s="59"/>
      <c r="K40" s="58"/>
      <c r="L40" s="113"/>
      <c r="M40" s="110">
        <v>0</v>
      </c>
      <c r="N40" s="61">
        <v>0</v>
      </c>
      <c r="O40" s="51">
        <v>0</v>
      </c>
      <c r="P40" s="52" t="s">
        <v>64</v>
      </c>
      <c r="Q40" s="53">
        <v>0</v>
      </c>
      <c r="R40" s="53">
        <v>1</v>
      </c>
      <c r="S40" s="183">
        <f>IF(B40="","",IF(ISNA(VLOOKUP(B40,Celkove!$B$6:$M$71,12,FALSE)),"Neni seznamu!",""))</f>
      </c>
    </row>
    <row r="41" spans="1:19" ht="12.75">
      <c r="A41" s="31">
        <f t="shared" si="0"/>
        <v>37</v>
      </c>
      <c r="B41" s="54"/>
      <c r="C41" s="55"/>
      <c r="D41" s="56"/>
      <c r="E41" s="57"/>
      <c r="F41" s="57"/>
      <c r="G41" s="122"/>
      <c r="H41" s="117"/>
      <c r="I41" s="58"/>
      <c r="J41" s="59"/>
      <c r="K41" s="58"/>
      <c r="L41" s="113"/>
      <c r="M41" s="110">
        <v>0</v>
      </c>
      <c r="N41" s="61">
        <v>0</v>
      </c>
      <c r="O41" s="51">
        <v>0</v>
      </c>
      <c r="P41" s="52" t="s">
        <v>64</v>
      </c>
      <c r="Q41" s="53">
        <v>0</v>
      </c>
      <c r="R41" s="53">
        <v>0</v>
      </c>
      <c r="S41" s="183">
        <f>IF(B41="","",IF(ISNA(VLOOKUP(B41,Celkove!$B$6:$M$71,12,FALSE)),"Neni seznamu!",""))</f>
      </c>
    </row>
    <row r="42" spans="1:19" ht="12.75">
      <c r="A42" s="31">
        <f t="shared" si="0"/>
        <v>38</v>
      </c>
      <c r="B42" s="62"/>
      <c r="C42" s="55"/>
      <c r="D42" s="56"/>
      <c r="E42" s="57"/>
      <c r="F42" s="57"/>
      <c r="G42" s="122"/>
      <c r="H42" s="117"/>
      <c r="I42" s="58"/>
      <c r="J42" s="59"/>
      <c r="K42" s="58"/>
      <c r="L42" s="113"/>
      <c r="M42" s="110">
        <v>0</v>
      </c>
      <c r="N42" s="61">
        <v>0</v>
      </c>
      <c r="O42" s="51">
        <v>0</v>
      </c>
      <c r="P42" s="52" t="s">
        <v>64</v>
      </c>
      <c r="Q42" s="53">
        <v>0</v>
      </c>
      <c r="R42" s="53">
        <v>0</v>
      </c>
      <c r="S42" s="183">
        <f>IF(B42="","",IF(ISNA(VLOOKUP(B42,Celkove!$B$6:$M$71,12,FALSE)),"Neni seznamu!",""))</f>
      </c>
    </row>
    <row r="43" spans="1:19" ht="12.75">
      <c r="A43" s="31">
        <f t="shared" si="0"/>
        <v>39</v>
      </c>
      <c r="B43" s="54"/>
      <c r="C43" s="55"/>
      <c r="D43" s="56"/>
      <c r="E43" s="57"/>
      <c r="F43" s="57"/>
      <c r="G43" s="122"/>
      <c r="H43" s="117"/>
      <c r="I43" s="58"/>
      <c r="J43" s="59"/>
      <c r="K43" s="58"/>
      <c r="L43" s="113"/>
      <c r="M43" s="110">
        <v>0</v>
      </c>
      <c r="N43" s="61">
        <v>0</v>
      </c>
      <c r="O43" s="51">
        <v>0</v>
      </c>
      <c r="P43" s="52" t="s">
        <v>64</v>
      </c>
      <c r="Q43" s="53">
        <v>0</v>
      </c>
      <c r="R43" s="53">
        <v>0</v>
      </c>
      <c r="S43" s="183">
        <f>IF(B43="","",IF(ISNA(VLOOKUP(B43,Celkove!$B$6:$M$71,12,FALSE)),"Neni seznamu!",""))</f>
      </c>
    </row>
    <row r="44" spans="1:19" ht="12.75">
      <c r="A44" s="31">
        <f t="shared" si="0"/>
        <v>40</v>
      </c>
      <c r="B44" s="54"/>
      <c r="C44" s="55"/>
      <c r="D44" s="56"/>
      <c r="E44" s="57"/>
      <c r="F44" s="57"/>
      <c r="G44" s="122"/>
      <c r="H44" s="117"/>
      <c r="I44" s="58"/>
      <c r="J44" s="59"/>
      <c r="K44" s="58"/>
      <c r="L44" s="113"/>
      <c r="M44" s="110">
        <v>0</v>
      </c>
      <c r="N44" s="61">
        <v>0</v>
      </c>
      <c r="O44" s="51">
        <v>0</v>
      </c>
      <c r="P44" s="52" t="s">
        <v>64</v>
      </c>
      <c r="Q44" s="53">
        <v>0</v>
      </c>
      <c r="R44" s="53">
        <v>0</v>
      </c>
      <c r="S44" s="183">
        <f>IF(B44="","",IF(ISNA(VLOOKUP(B44,Celkove!$B$6:$M$71,12,FALSE)),"Neni seznamu!",""))</f>
      </c>
    </row>
    <row r="45" spans="1:19" ht="13.5" thickBot="1">
      <c r="A45" s="126">
        <f t="shared" si="0"/>
        <v>41</v>
      </c>
      <c r="B45" s="65"/>
      <c r="C45" s="66"/>
      <c r="D45" s="67"/>
      <c r="E45" s="68"/>
      <c r="F45" s="68"/>
      <c r="G45" s="123"/>
      <c r="H45" s="118"/>
      <c r="I45" s="69"/>
      <c r="J45" s="70"/>
      <c r="K45" s="69"/>
      <c r="L45" s="114"/>
      <c r="M45" s="111">
        <v>0</v>
      </c>
      <c r="N45" s="72">
        <v>0</v>
      </c>
      <c r="O45" s="79">
        <v>0</v>
      </c>
      <c r="P45" s="80" t="s">
        <v>64</v>
      </c>
      <c r="Q45" s="81">
        <v>0</v>
      </c>
      <c r="R45" s="81">
        <v>0</v>
      </c>
      <c r="S45" s="183">
        <f>IF(B45="","",IF(ISNA(VLOOKUP(B45,Celkove!$B$6:$M$71,12,FALSE)),"Neni seznamu!",""))</f>
      </c>
    </row>
    <row r="46" spans="1:19" ht="12.75">
      <c r="A46" s="125">
        <f t="shared" si="0"/>
        <v>42</v>
      </c>
      <c r="B46" s="82"/>
      <c r="C46" s="83"/>
      <c r="D46" s="84"/>
      <c r="E46" s="85"/>
      <c r="F46" s="85"/>
      <c r="G46" s="121"/>
      <c r="H46" s="116"/>
      <c r="I46" s="47"/>
      <c r="J46" s="48"/>
      <c r="K46" s="47"/>
      <c r="L46" s="112"/>
      <c r="M46" s="109">
        <v>0</v>
      </c>
      <c r="N46" s="50">
        <v>0</v>
      </c>
      <c r="O46" s="86">
        <v>0</v>
      </c>
      <c r="P46" s="87" t="s">
        <v>64</v>
      </c>
      <c r="Q46" s="88">
        <v>0</v>
      </c>
      <c r="R46" s="89">
        <v>0</v>
      </c>
      <c r="S46" s="183">
        <f>IF(B46="","",IF(ISNA(VLOOKUP(B46,Celkove!$B$6:$M$71,12,FALSE)),"Neni seznamu!",""))</f>
      </c>
    </row>
    <row r="47" spans="1:19" ht="12.75">
      <c r="A47" s="31">
        <f t="shared" si="0"/>
        <v>43</v>
      </c>
      <c r="B47" s="54"/>
      <c r="C47" s="55"/>
      <c r="D47" s="56"/>
      <c r="E47" s="57"/>
      <c r="F47" s="57"/>
      <c r="G47" s="122"/>
      <c r="H47" s="117"/>
      <c r="I47" s="58"/>
      <c r="J47" s="59"/>
      <c r="K47" s="58"/>
      <c r="L47" s="113"/>
      <c r="M47" s="110">
        <v>0</v>
      </c>
      <c r="N47" s="61">
        <v>0</v>
      </c>
      <c r="O47" s="51">
        <v>0</v>
      </c>
      <c r="P47" s="52" t="s">
        <v>64</v>
      </c>
      <c r="Q47" s="53">
        <v>0</v>
      </c>
      <c r="R47" s="90">
        <v>0</v>
      </c>
      <c r="S47" s="183">
        <f>IF(B47="","",IF(ISNA(VLOOKUP(B47,Celkove!$B$6:$M$71,12,FALSE)),"Neni seznamu!",""))</f>
      </c>
    </row>
    <row r="48" spans="1:19" ht="12.75">
      <c r="A48" s="31">
        <f t="shared" si="0"/>
        <v>44</v>
      </c>
      <c r="B48" s="54"/>
      <c r="C48" s="55"/>
      <c r="D48" s="56"/>
      <c r="E48" s="57"/>
      <c r="F48" s="57"/>
      <c r="G48" s="122"/>
      <c r="H48" s="117"/>
      <c r="I48" s="58"/>
      <c r="J48" s="59"/>
      <c r="K48" s="58"/>
      <c r="L48" s="113"/>
      <c r="M48" s="110">
        <v>0</v>
      </c>
      <c r="N48" s="61">
        <v>0</v>
      </c>
      <c r="O48" s="51">
        <v>0</v>
      </c>
      <c r="P48" s="52" t="s">
        <v>64</v>
      </c>
      <c r="Q48" s="53">
        <v>0</v>
      </c>
      <c r="R48" s="90">
        <v>0</v>
      </c>
      <c r="S48" s="183">
        <f>IF(B48="","",IF(ISNA(VLOOKUP(B48,Celkove!$B$6:$M$71,12,FALSE)),"Neni seznamu!",""))</f>
      </c>
    </row>
    <row r="49" spans="1:19" ht="12.75">
      <c r="A49" s="31">
        <f t="shared" si="0"/>
        <v>45</v>
      </c>
      <c r="B49" s="54"/>
      <c r="C49" s="55"/>
      <c r="D49" s="56"/>
      <c r="E49" s="57"/>
      <c r="F49" s="57"/>
      <c r="G49" s="122"/>
      <c r="H49" s="117"/>
      <c r="I49" s="58"/>
      <c r="J49" s="59"/>
      <c r="K49" s="58"/>
      <c r="L49" s="113"/>
      <c r="M49" s="110">
        <v>0</v>
      </c>
      <c r="N49" s="61">
        <v>0</v>
      </c>
      <c r="O49" s="51">
        <v>0</v>
      </c>
      <c r="P49" s="52" t="s">
        <v>64</v>
      </c>
      <c r="Q49" s="53">
        <v>0</v>
      </c>
      <c r="R49" s="90">
        <v>0</v>
      </c>
      <c r="S49" s="183">
        <f>IF(B49="","",IF(ISNA(VLOOKUP(B49,Celkove!$B$6:$M$71,12,FALSE)),"Neni seznamu!",""))</f>
      </c>
    </row>
    <row r="50" spans="1:19" ht="12.75">
      <c r="A50" s="31">
        <f t="shared" si="0"/>
        <v>46</v>
      </c>
      <c r="B50" s="54"/>
      <c r="C50" s="55"/>
      <c r="D50" s="56"/>
      <c r="E50" s="57"/>
      <c r="F50" s="57"/>
      <c r="G50" s="122"/>
      <c r="H50" s="117"/>
      <c r="I50" s="58"/>
      <c r="J50" s="59"/>
      <c r="K50" s="58"/>
      <c r="L50" s="113"/>
      <c r="M50" s="110">
        <v>0</v>
      </c>
      <c r="N50" s="61">
        <v>0</v>
      </c>
      <c r="O50" s="51">
        <v>0</v>
      </c>
      <c r="P50" s="52" t="s">
        <v>64</v>
      </c>
      <c r="Q50" s="53">
        <v>0</v>
      </c>
      <c r="R50" s="90">
        <v>0</v>
      </c>
      <c r="S50" s="183">
        <f>IF(B50="","",IF(ISNA(VLOOKUP(B50,Celkove!$B$6:$M$71,12,FALSE)),"Neni seznamu!",""))</f>
      </c>
    </row>
    <row r="51" spans="1:19" ht="12.75">
      <c r="A51" s="31">
        <f t="shared" si="0"/>
        <v>47</v>
      </c>
      <c r="B51" s="54"/>
      <c r="C51" s="55"/>
      <c r="D51" s="56"/>
      <c r="E51" s="57"/>
      <c r="F51" s="57"/>
      <c r="G51" s="122"/>
      <c r="H51" s="117"/>
      <c r="I51" s="58"/>
      <c r="J51" s="59"/>
      <c r="K51" s="58"/>
      <c r="L51" s="113"/>
      <c r="M51" s="110">
        <v>0</v>
      </c>
      <c r="N51" s="61">
        <v>0</v>
      </c>
      <c r="O51" s="51">
        <v>0</v>
      </c>
      <c r="P51" s="52" t="s">
        <v>64</v>
      </c>
      <c r="Q51" s="53">
        <v>0</v>
      </c>
      <c r="R51" s="90">
        <v>0</v>
      </c>
      <c r="S51" s="183">
        <f>IF(B51="","",IF(ISNA(VLOOKUP(B51,Celkove!$B$6:$M$71,12,FALSE)),"Neni seznamu!",""))</f>
      </c>
    </row>
    <row r="52" spans="1:19" ht="13.5" thickBot="1">
      <c r="A52" s="31">
        <f t="shared" si="0"/>
        <v>48</v>
      </c>
      <c r="B52" s="65"/>
      <c r="C52" s="66"/>
      <c r="D52" s="67"/>
      <c r="E52" s="68"/>
      <c r="F52" s="68"/>
      <c r="G52" s="123"/>
      <c r="H52" s="118"/>
      <c r="I52" s="69"/>
      <c r="J52" s="70"/>
      <c r="K52" s="69"/>
      <c r="L52" s="114"/>
      <c r="M52" s="111">
        <v>0</v>
      </c>
      <c r="N52" s="72">
        <v>0</v>
      </c>
      <c r="O52" s="73">
        <v>0</v>
      </c>
      <c r="P52" s="74" t="s">
        <v>64</v>
      </c>
      <c r="Q52" s="75">
        <v>0</v>
      </c>
      <c r="R52" s="91">
        <v>0</v>
      </c>
      <c r="S52" s="183">
        <f>IF(B51="","",IF(ISNA(VLOOKUP(B51,Celkove!$B$6:$M$71,12,FALSE)),"Neni seznamu!",""))</f>
      </c>
    </row>
    <row r="53" spans="1:18" ht="12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5"/>
      <c r="O53" s="35"/>
      <c r="P53" s="37"/>
      <c r="Q53" s="37"/>
      <c r="R53" s="38"/>
    </row>
    <row r="54" spans="1:18" ht="12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/>
      <c r="O54" s="35"/>
      <c r="P54" s="37"/>
      <c r="Q54" s="37"/>
      <c r="R54" s="38"/>
    </row>
    <row r="55" spans="1:18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5"/>
      <c r="O55" s="35"/>
      <c r="P55" s="37"/>
      <c r="Q55" s="37"/>
      <c r="R55" s="38"/>
    </row>
    <row r="56" spans="1:18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5"/>
      <c r="O56" s="35"/>
      <c r="P56" s="37"/>
      <c r="Q56" s="37"/>
      <c r="R56" s="38"/>
    </row>
    <row r="57" spans="1:18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5"/>
      <c r="O57" s="35"/>
      <c r="P57" s="37"/>
      <c r="Q57" s="37"/>
      <c r="R57" s="38"/>
    </row>
    <row r="58" spans="1:18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5"/>
      <c r="O58" s="35"/>
      <c r="P58" s="37"/>
      <c r="Q58" s="37"/>
      <c r="R58" s="38"/>
    </row>
    <row r="59" spans="1:18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5"/>
      <c r="O59" s="35"/>
      <c r="P59" s="37"/>
      <c r="Q59" s="37"/>
      <c r="R59" s="38"/>
    </row>
    <row r="60" spans="1:18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5"/>
      <c r="O60" s="35"/>
      <c r="P60" s="37"/>
      <c r="Q60" s="37"/>
      <c r="R60" s="38"/>
    </row>
    <row r="61" spans="1:18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5"/>
      <c r="O61" s="35"/>
      <c r="P61" s="37"/>
      <c r="Q61" s="37"/>
      <c r="R61" s="38"/>
    </row>
    <row r="62" spans="1:18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5"/>
      <c r="O62" s="35"/>
      <c r="P62" s="37"/>
      <c r="Q62" s="37"/>
      <c r="R62" s="38"/>
    </row>
    <row r="63" spans="1:18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5"/>
      <c r="O63" s="35"/>
      <c r="P63" s="37"/>
      <c r="Q63" s="37"/>
      <c r="R63" s="38"/>
    </row>
    <row r="64" spans="1:18" ht="12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5"/>
      <c r="O64" s="35"/>
      <c r="P64" s="37"/>
      <c r="Q64" s="37"/>
      <c r="R64" s="38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2016-10-23T23:27:37Z</dcterms:modified>
  <cp:category/>
  <cp:version/>
  <cp:contentType/>
  <cp:contentStatus/>
</cp:coreProperties>
</file>